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0-oct/"/>
    </mc:Choice>
  </mc:AlternateContent>
  <xr:revisionPtr revIDLastSave="0" documentId="8_{70949053-3BB8-9F46-A429-A023F7D41F23}" xr6:coauthVersionLast="45" xr6:coauthVersionMax="45" xr10:uidLastSave="{00000000-0000-0000-0000-000000000000}"/>
  <bookViews>
    <workbookView xWindow="-38400" yWindow="-1220" windowWidth="26080" windowHeight="14640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1" l="1"/>
  <c r="G26" i="1"/>
  <c r="K26" i="3" l="1"/>
  <c r="H26" i="3"/>
  <c r="E27" i="3" l="1"/>
  <c r="J26" i="1" l="1"/>
  <c r="G32" i="1" s="1"/>
  <c r="I19" i="1" l="1"/>
  <c r="I20" i="1"/>
  <c r="I23" i="1"/>
  <c r="I11" i="1"/>
  <c r="H12" i="1"/>
  <c r="H20" i="1"/>
  <c r="H16" i="1"/>
  <c r="H24" i="1"/>
  <c r="H25" i="1"/>
  <c r="H7" i="1"/>
  <c r="H8" i="1"/>
  <c r="H9" i="1"/>
  <c r="H10" i="1"/>
  <c r="H11" i="1"/>
  <c r="H14" i="1"/>
  <c r="H15" i="1"/>
  <c r="H19" i="1"/>
  <c r="H21" i="1"/>
  <c r="H22" i="1"/>
  <c r="H23" i="1"/>
  <c r="I6" i="1"/>
  <c r="I7" i="1"/>
  <c r="I8" i="1"/>
  <c r="I9" i="1"/>
  <c r="I14" i="1"/>
  <c r="I15" i="1"/>
  <c r="I16" i="1"/>
  <c r="I18" i="1"/>
  <c r="I21" i="1"/>
  <c r="I22" i="1"/>
  <c r="I5" i="1" l="1"/>
  <c r="I24" i="1"/>
  <c r="I13" i="1"/>
  <c r="H18" i="1"/>
  <c r="L17" i="3" s="1"/>
  <c r="M17" i="3" s="1"/>
  <c r="I12" i="1"/>
  <c r="H17" i="1"/>
  <c r="H13" i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H6" i="1" l="1"/>
  <c r="L5" i="3" s="1"/>
  <c r="M5" i="3" s="1"/>
  <c r="H5" i="1"/>
  <c r="L4" i="3" s="1"/>
  <c r="M4" i="3" s="1"/>
  <c r="L11" i="3"/>
  <c r="M11" i="3" s="1"/>
  <c r="G31" i="1"/>
  <c r="L9" i="3"/>
  <c r="M9" i="3" s="1"/>
  <c r="I10" i="1"/>
  <c r="L12" i="3"/>
  <c r="M12" i="3" s="1"/>
  <c r="L16" i="3"/>
  <c r="M16" i="3" s="1"/>
  <c r="I17" i="1"/>
  <c r="G30" i="1"/>
  <c r="G33" i="1" s="1"/>
  <c r="L24" i="3"/>
  <c r="M24" i="3" s="1"/>
  <c r="I25" i="1"/>
  <c r="E28" i="3"/>
  <c r="H26" i="1" l="1"/>
  <c r="H28" i="3" s="1"/>
  <c r="H30" i="3" s="1"/>
  <c r="I26" i="1"/>
  <c r="K28" i="3" l="1"/>
</calcChain>
</file>

<file path=xl/sharedStrings.xml><?xml version="1.0" encoding="utf-8"?>
<sst xmlns="http://schemas.openxmlformats.org/spreadsheetml/2006/main" count="198" uniqueCount="89">
  <si>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</si>
  <si>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</si>
  <si>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</si>
  <si>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</si>
  <si>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</si>
  <si>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</si>
  <si>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</si>
  <si>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</si>
  <si>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</si>
  <si>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</si>
  <si>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</si>
  <si>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</si>
  <si>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</si>
  <si>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</si>
  <si>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</si>
  <si>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</si>
  <si>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</si>
  <si>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</si>
  <si>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</si>
  <si>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</si>
  <si>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</si>
  <si>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</si>
  <si>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</si>
  <si>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</si>
  <si>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</si>
  <si>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</si>
  <si>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</si>
  <si>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</si>
  <si>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</si>
  <si>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</si>
  <si>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</si>
  <si>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</si>
  <si>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</si>
  <si>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</si>
  <si>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</si>
  <si>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</si>
  <si>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</si>
  <si>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</si>
  <si>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</si>
  <si>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</si>
  <si>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</si>
  <si>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</si>
  <si>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</si>
  <si>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</si>
  <si>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</si>
  <si>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</si>
  <si>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</si>
  <si>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</si>
  <si>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</si>
  <si>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</si>
  <si>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</si>
  <si>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</si>
  <si>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</si>
  <si>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</si>
  <si>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</si>
  <si>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</si>
  <si>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</si>
  <si>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</si>
  <si>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</si>
  <si>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</si>
  <si>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</si>
  <si>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</si>
  <si>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</si>
  <si>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</si>
  <si>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</si>
  <si>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</si>
  <si>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</si>
  <si>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</si>
  <si>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</si>
  <si>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</si>
  <si>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</si>
  <si>
    <t>PNP 7T-19 (oct-18 a mar-19)</t>
  </si>
  <si>
    <t>(Aug-17 - Jan-18)</t>
  </si>
  <si>
    <t>1T/2019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</si>
  <si>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</si>
  <si>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</si>
  <si>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</si>
  <si>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</si>
  <si>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</si>
  <si>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</si>
  <si>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</si>
  <si>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ENEL_DISTRIBUCIÓN</t>
  </si>
  <si>
    <t>ENEL_DISTRIBUCIÓN_Alto Jahuel 220</t>
  </si>
  <si>
    <t>ENEL_DISTRIBUCIÓN_Cerro Navia 220</t>
  </si>
  <si>
    <t>ENEL_DISTRIBUCIÓN_Chena 220</t>
  </si>
  <si>
    <t>ENEL_DISTRIBUCIÓN_Los Maquis 220</t>
  </si>
  <si>
    <t>ENEL_DISTRIBUCIÓN_Nogales 220</t>
  </si>
  <si>
    <t>ENEL_DISTRIBUCIÓN_Polpaico 220</t>
  </si>
  <si>
    <t>ENEL_DISTRIBUCIÓN_Quillota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</si>
</sst>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#,##0.0"/>
    <numFmt numFmtId="166" formatCode="0.000"/>
    <numFmt numFmtId="167" formatCode="#,##0.0000"/>
    <numFmt numFmtId="168" formatCode="#,##0.00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9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8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J37"/>
  <sheetViews>
    <sheetView tabSelected="1" zoomScale="90" zoomScaleNormal="90" workbookViewId="0">
      <selection activeCell="E18" sqref="E18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0" x14ac:dyDescent="0.15">
      <c r="H1" s="13"/>
      <c r="I1" s="13"/>
      <c r="J1" s="13"/>
    </row>
    <row r="2" spans="1:10" x14ac:dyDescent="0.15">
      <c r="A2" s="13"/>
      <c r="B2" s="13"/>
      <c r="C2" s="13"/>
      <c r="D2" s="13"/>
      <c r="E2" s="13"/>
      <c r="F2" s="13"/>
      <c r="G2" s="64"/>
      <c r="H2" s="77" t="s">
        <v>28</v>
      </c>
      <c r="I2" s="78"/>
      <c r="J2" s="79"/>
    </row>
    <row r="3" spans="1:10" x14ac:dyDescent="0.15">
      <c r="A3" s="80" t="s">
        <v>16</v>
      </c>
      <c r="B3" s="80" t="s">
        <v>0</v>
      </c>
      <c r="C3" s="82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65" t="s">
        <v>49</v>
      </c>
      <c r="I3" s="66" t="s">
        <v>4</v>
      </c>
      <c r="J3" s="62" t="s">
        <v>48</v>
      </c>
    </row>
    <row r="4" spans="1:10" x14ac:dyDescent="0.15">
      <c r="A4" s="81"/>
      <c r="B4" s="81"/>
      <c r="C4" s="83"/>
      <c r="D4" s="3" t="s">
        <v>6</v>
      </c>
      <c r="E4" s="4" t="s">
        <v>7</v>
      </c>
      <c r="F4" s="3" t="s">
        <v>8</v>
      </c>
      <c r="G4" s="4" t="s">
        <v>9</v>
      </c>
      <c r="H4" s="67" t="s">
        <v>15</v>
      </c>
      <c r="I4" s="61" t="s">
        <v>15</v>
      </c>
      <c r="J4" s="63" t="s">
        <v>15</v>
      </c>
    </row>
    <row r="5" spans="1:10" x14ac:dyDescent="0.15">
      <c r="A5" t="s">
        <v>20</v>
      </c>
      <c r="B5" s="5" t="s">
        <v>10</v>
      </c>
      <c r="C5" s="6" t="s">
        <v>21</v>
      </c>
      <c r="D5" s="30">
        <v>5982.5774899999997</v>
      </c>
      <c r="E5" s="53">
        <v>53.489989141965999</v>
      </c>
      <c r="F5" s="7">
        <v>0</v>
      </c>
      <c r="G5" s="8">
        <v>1423.296</v>
      </c>
      <c r="H5" s="68">
        <f t="shared" ref="H5:H25" si="0">G5*E5*1000</f>
        <v>76132087.585803643</v>
      </c>
      <c r="I5" s="9">
        <f t="shared" ref="I5:I25" si="1">F5*D5*1000</f>
        <v>0</v>
      </c>
      <c r="J5" s="69"/>
    </row>
    <row r="6" spans="1:10" x14ac:dyDescent="0.15">
      <c r="A6" t="s">
        <v>20</v>
      </c>
      <c r="B6" t="s">
        <v>10</v>
      </c>
      <c r="C6" s="10" t="s">
        <v>22</v>
      </c>
      <c r="D6" s="28">
        <v>6042.9834000000001</v>
      </c>
      <c r="E6" s="54">
        <v>54.793554836803999</v>
      </c>
      <c r="F6" s="11">
        <v>0</v>
      </c>
      <c r="G6" s="12">
        <v>1160.547</v>
      </c>
      <c r="H6" s="70">
        <f t="shared" si="0"/>
        <v>63590495.685188368</v>
      </c>
      <c r="I6" s="71">
        <f t="shared" si="1"/>
        <v>0</v>
      </c>
      <c r="J6" s="72"/>
    </row>
    <row r="7" spans="1:10" x14ac:dyDescent="0.15">
      <c r="A7" t="s">
        <v>20</v>
      </c>
      <c r="B7" t="s">
        <v>10</v>
      </c>
      <c r="C7" s="10" t="s">
        <v>23</v>
      </c>
      <c r="D7" s="28">
        <v>6044.7776400000002</v>
      </c>
      <c r="E7" s="54">
        <v>54.470409391445003</v>
      </c>
      <c r="F7" s="11">
        <v>0</v>
      </c>
      <c r="G7" s="12">
        <v>721.76199999999994</v>
      </c>
      <c r="H7" s="70">
        <f t="shared" si="0"/>
        <v>39314671.623188123</v>
      </c>
      <c r="I7" s="71">
        <f t="shared" si="1"/>
        <v>0</v>
      </c>
      <c r="J7" s="72"/>
    </row>
    <row r="8" spans="1:10" x14ac:dyDescent="0.15">
      <c r="A8" t="s">
        <v>20</v>
      </c>
      <c r="B8" t="s">
        <v>10</v>
      </c>
      <c r="C8" s="10" t="s">
        <v>24</v>
      </c>
      <c r="D8" s="28">
        <v>6063.3180599999996</v>
      </c>
      <c r="E8" s="54">
        <v>56.321690756382999</v>
      </c>
      <c r="F8" s="11">
        <v>0</v>
      </c>
      <c r="G8" s="12">
        <v>1.671</v>
      </c>
      <c r="H8" s="70">
        <f t="shared" si="0"/>
        <v>94113.545253915989</v>
      </c>
      <c r="I8" s="71">
        <f t="shared" si="1"/>
        <v>0</v>
      </c>
      <c r="J8" s="72"/>
    </row>
    <row r="9" spans="1:10" x14ac:dyDescent="0.15">
      <c r="A9" t="s">
        <v>20</v>
      </c>
      <c r="B9" t="s">
        <v>10</v>
      </c>
      <c r="C9" s="10" t="s">
        <v>25</v>
      </c>
      <c r="D9" s="28">
        <v>5804.3501500000002</v>
      </c>
      <c r="E9" s="54">
        <v>53.101110216195003</v>
      </c>
      <c r="F9" s="11">
        <v>0</v>
      </c>
      <c r="G9" s="12">
        <v>0.01</v>
      </c>
      <c r="H9" s="70">
        <f t="shared" si="0"/>
        <v>531.01110216195002</v>
      </c>
      <c r="I9" s="71">
        <f t="shared" si="1"/>
        <v>0</v>
      </c>
      <c r="J9" s="72"/>
    </row>
    <row r="10" spans="1:10" x14ac:dyDescent="0.15">
      <c r="A10" t="s">
        <v>20</v>
      </c>
      <c r="B10" t="s">
        <v>10</v>
      </c>
      <c r="C10" s="10" t="s">
        <v>26</v>
      </c>
      <c r="D10" s="28">
        <v>5980.7832500000004</v>
      </c>
      <c r="E10" s="54">
        <v>54.771647010000002</v>
      </c>
      <c r="F10" s="11">
        <v>0</v>
      </c>
      <c r="G10" s="12">
        <v>705.78300000000002</v>
      </c>
      <c r="H10" s="70">
        <f t="shared" si="0"/>
        <v>38656897.341658831</v>
      </c>
      <c r="I10" s="71">
        <f t="shared" si="1"/>
        <v>0</v>
      </c>
      <c r="J10" s="72"/>
    </row>
    <row r="11" spans="1:10" x14ac:dyDescent="0.15">
      <c r="A11" t="s">
        <v>20</v>
      </c>
      <c r="B11" t="s">
        <v>10</v>
      </c>
      <c r="C11" s="10" t="s">
        <v>27</v>
      </c>
      <c r="D11" s="28">
        <v>6002.9121500000001</v>
      </c>
      <c r="E11" s="54">
        <v>55.182433762575002</v>
      </c>
      <c r="F11" s="11">
        <v>0</v>
      </c>
      <c r="G11" s="12">
        <v>7.0060000000000002</v>
      </c>
      <c r="H11" s="70">
        <f t="shared" si="0"/>
        <v>386608.13094060047</v>
      </c>
      <c r="I11" s="71">
        <f t="shared" si="1"/>
        <v>0</v>
      </c>
      <c r="J11" s="72"/>
    </row>
    <row r="12" spans="1:10" x14ac:dyDescent="0.15">
      <c r="A12" t="s">
        <v>20</v>
      </c>
      <c r="B12" t="s">
        <v>11</v>
      </c>
      <c r="C12" s="10" t="s">
        <v>21</v>
      </c>
      <c r="D12" s="28">
        <v>5982.5774899999997</v>
      </c>
      <c r="E12" s="54">
        <v>53.489989141965999</v>
      </c>
      <c r="F12" s="11">
        <v>0</v>
      </c>
      <c r="G12" s="12">
        <v>2131.2469999999998</v>
      </c>
      <c r="H12" s="70">
        <f t="shared" si="0"/>
        <v>114000378.8888476</v>
      </c>
      <c r="I12" s="71">
        <f t="shared" si="1"/>
        <v>0</v>
      </c>
      <c r="J12" s="72"/>
    </row>
    <row r="13" spans="1:10" x14ac:dyDescent="0.15">
      <c r="A13" t="s">
        <v>20</v>
      </c>
      <c r="B13" t="s">
        <v>11</v>
      </c>
      <c r="C13" s="10" t="s">
        <v>22</v>
      </c>
      <c r="D13" s="28">
        <v>6042.9834000000001</v>
      </c>
      <c r="E13" s="54">
        <v>54.793554836803999</v>
      </c>
      <c r="F13" s="11">
        <v>0</v>
      </c>
      <c r="G13" s="12">
        <v>1747.27</v>
      </c>
      <c r="H13" s="70">
        <f t="shared" si="0"/>
        <v>95739134.559702516</v>
      </c>
      <c r="I13" s="71">
        <f t="shared" si="1"/>
        <v>0</v>
      </c>
      <c r="J13" s="72"/>
    </row>
    <row r="14" spans="1:10" x14ac:dyDescent="0.15">
      <c r="A14" t="s">
        <v>20</v>
      </c>
      <c r="B14" t="s">
        <v>11</v>
      </c>
      <c r="C14" s="10" t="s">
        <v>23</v>
      </c>
      <c r="D14" s="28">
        <v>6044.7776400000002</v>
      </c>
      <c r="E14" s="54">
        <v>54.470409391445003</v>
      </c>
      <c r="F14" s="11">
        <v>0</v>
      </c>
      <c r="G14" s="12">
        <v>1076.5309999999999</v>
      </c>
      <c r="H14" s="70">
        <f t="shared" si="0"/>
        <v>58639084.292581677</v>
      </c>
      <c r="I14" s="71">
        <f t="shared" si="1"/>
        <v>0</v>
      </c>
      <c r="J14" s="72"/>
    </row>
    <row r="15" spans="1:10" x14ac:dyDescent="0.15">
      <c r="A15" t="s">
        <v>20</v>
      </c>
      <c r="B15" t="s">
        <v>11</v>
      </c>
      <c r="C15" s="10" t="s">
        <v>24</v>
      </c>
      <c r="D15" s="28">
        <v>6063.3180599999996</v>
      </c>
      <c r="E15" s="54">
        <v>56.321690756382999</v>
      </c>
      <c r="F15" s="11">
        <v>0</v>
      </c>
      <c r="G15" s="12">
        <v>3.11</v>
      </c>
      <c r="H15" s="70">
        <f t="shared" si="0"/>
        <v>175160.45825235112</v>
      </c>
      <c r="I15" s="71">
        <f t="shared" si="1"/>
        <v>0</v>
      </c>
      <c r="J15" s="72"/>
    </row>
    <row r="16" spans="1:10" x14ac:dyDescent="0.15">
      <c r="A16" t="s">
        <v>20</v>
      </c>
      <c r="B16" t="s">
        <v>11</v>
      </c>
      <c r="C16" s="10" t="s">
        <v>25</v>
      </c>
      <c r="D16" s="28">
        <v>5804.3501500000002</v>
      </c>
      <c r="E16" s="54">
        <v>53.101110216195003</v>
      </c>
      <c r="F16" s="11">
        <v>0</v>
      </c>
      <c r="G16" s="12">
        <v>0.02</v>
      </c>
      <c r="H16" s="70">
        <f t="shared" si="0"/>
        <v>1062.0222043239</v>
      </c>
      <c r="I16" s="71">
        <f t="shared" si="1"/>
        <v>0</v>
      </c>
      <c r="J16" s="72"/>
    </row>
    <row r="17" spans="1:10" x14ac:dyDescent="0.15">
      <c r="A17" t="s">
        <v>20</v>
      </c>
      <c r="B17" t="s">
        <v>11</v>
      </c>
      <c r="C17" s="10" t="s">
        <v>26</v>
      </c>
      <c r="D17" s="28">
        <v>5980.7832500000004</v>
      </c>
      <c r="E17" s="54">
        <v>54.771647010000002</v>
      </c>
      <c r="F17" s="11">
        <v>0</v>
      </c>
      <c r="G17" s="12">
        <v>1072.923</v>
      </c>
      <c r="H17" s="70">
        <f t="shared" si="0"/>
        <v>58765759.824910231</v>
      </c>
      <c r="I17" s="71">
        <f t="shared" si="1"/>
        <v>0</v>
      </c>
      <c r="J17" s="72"/>
    </row>
    <row r="18" spans="1:10" x14ac:dyDescent="0.15">
      <c r="A18" t="s">
        <v>20</v>
      </c>
      <c r="B18" t="s">
        <v>11</v>
      </c>
      <c r="C18" s="10" t="s">
        <v>27</v>
      </c>
      <c r="D18" s="28">
        <v>6002.9121500000001</v>
      </c>
      <c r="E18" s="54">
        <v>55.182433762575002</v>
      </c>
      <c r="F18" s="11">
        <v>0</v>
      </c>
      <c r="G18" s="12">
        <v>10.984</v>
      </c>
      <c r="H18" s="70">
        <f t="shared" si="0"/>
        <v>606123.85244812374</v>
      </c>
      <c r="I18" s="71">
        <f t="shared" si="1"/>
        <v>0</v>
      </c>
      <c r="J18" s="72"/>
    </row>
    <row r="19" spans="1:10" x14ac:dyDescent="0.15">
      <c r="A19" t="s">
        <v>20</v>
      </c>
      <c r="B19" t="s">
        <v>12</v>
      </c>
      <c r="C19" s="10" t="s">
        <v>21</v>
      </c>
      <c r="D19" s="28">
        <v>5982.5774899999997</v>
      </c>
      <c r="E19" s="54">
        <v>53.489989141965999</v>
      </c>
      <c r="F19" s="11">
        <v>2.7160000000000002</v>
      </c>
      <c r="G19" s="12">
        <v>1162.835</v>
      </c>
      <c r="H19" s="70">
        <f t="shared" si="0"/>
        <v>62200031.523898035</v>
      </c>
      <c r="I19" s="71">
        <f t="shared" si="1"/>
        <v>16248680.46284</v>
      </c>
      <c r="J19" s="72"/>
    </row>
    <row r="20" spans="1:10" x14ac:dyDescent="0.15">
      <c r="A20" t="s">
        <v>20</v>
      </c>
      <c r="B20" t="s">
        <v>12</v>
      </c>
      <c r="C20" s="10" t="s">
        <v>22</v>
      </c>
      <c r="D20" s="28">
        <v>6042.9834000000001</v>
      </c>
      <c r="E20" s="54">
        <v>54.793554836803999</v>
      </c>
      <c r="F20" s="11">
        <v>2.2080000000000002</v>
      </c>
      <c r="G20" s="12">
        <v>945.25699999999995</v>
      </c>
      <c r="H20" s="70">
        <f t="shared" si="0"/>
        <v>51793991.264372833</v>
      </c>
      <c r="I20" s="71">
        <f t="shared" si="1"/>
        <v>13342907.347200003</v>
      </c>
      <c r="J20" s="72"/>
    </row>
    <row r="21" spans="1:10" x14ac:dyDescent="0.15">
      <c r="A21" t="s">
        <v>20</v>
      </c>
      <c r="B21" t="s">
        <v>12</v>
      </c>
      <c r="C21" s="10" t="s">
        <v>23</v>
      </c>
      <c r="D21" s="28">
        <v>6044.7776400000002</v>
      </c>
      <c r="E21" s="54">
        <v>54.470409391445003</v>
      </c>
      <c r="F21" s="11">
        <v>1.381</v>
      </c>
      <c r="G21" s="12">
        <v>591.34699999999998</v>
      </c>
      <c r="H21" s="70">
        <f t="shared" si="0"/>
        <v>32210913.182402827</v>
      </c>
      <c r="I21" s="71">
        <f t="shared" si="1"/>
        <v>8347837.9208399998</v>
      </c>
      <c r="J21" s="72"/>
    </row>
    <row r="22" spans="1:10" x14ac:dyDescent="0.15">
      <c r="A22" t="s">
        <v>20</v>
      </c>
      <c r="B22" t="s">
        <v>12</v>
      </c>
      <c r="C22" s="10" t="s">
        <v>24</v>
      </c>
      <c r="D22" s="28">
        <v>6063.3180599999996</v>
      </c>
      <c r="E22" s="54">
        <v>56.321690756382999</v>
      </c>
      <c r="F22" s="11">
        <v>3.0000000000000001E-3</v>
      </c>
      <c r="G22" s="12">
        <v>1.2909999999999999</v>
      </c>
      <c r="H22" s="70">
        <f t="shared" si="0"/>
        <v>72711.302766490451</v>
      </c>
      <c r="I22" s="71">
        <f t="shared" si="1"/>
        <v>18189.954180000001</v>
      </c>
      <c r="J22" s="72"/>
    </row>
    <row r="23" spans="1:10" x14ac:dyDescent="0.15">
      <c r="A23" t="s">
        <v>20</v>
      </c>
      <c r="B23" t="s">
        <v>12</v>
      </c>
      <c r="C23" s="10" t="s">
        <v>25</v>
      </c>
      <c r="D23" s="28">
        <v>5804.3501500000002</v>
      </c>
      <c r="E23" s="54">
        <v>53.101110216195003</v>
      </c>
      <c r="F23" s="11">
        <v>0</v>
      </c>
      <c r="G23" s="12">
        <v>8.0000000000000002E-3</v>
      </c>
      <c r="H23" s="70">
        <f t="shared" si="0"/>
        <v>424.80888172956003</v>
      </c>
      <c r="I23" s="71">
        <f t="shared" si="1"/>
        <v>0</v>
      </c>
      <c r="J23" s="72"/>
    </row>
    <row r="24" spans="1:10" x14ac:dyDescent="0.15">
      <c r="A24" t="s">
        <v>20</v>
      </c>
      <c r="B24" t="s">
        <v>12</v>
      </c>
      <c r="C24" s="10" t="s">
        <v>26</v>
      </c>
      <c r="D24" s="28">
        <v>5980.7832500000004</v>
      </c>
      <c r="E24" s="54">
        <v>54.771647010000002</v>
      </c>
      <c r="F24" s="11">
        <v>1.3160000000000001</v>
      </c>
      <c r="G24" s="12">
        <v>563.226</v>
      </c>
      <c r="H24" s="70">
        <f t="shared" si="0"/>
        <v>30848815.658854261</v>
      </c>
      <c r="I24" s="71">
        <f t="shared" si="1"/>
        <v>7870710.7570000011</v>
      </c>
      <c r="J24" s="72"/>
    </row>
    <row r="25" spans="1:10" x14ac:dyDescent="0.15">
      <c r="A25" s="13" t="s">
        <v>20</v>
      </c>
      <c r="B25" s="13" t="s">
        <v>12</v>
      </c>
      <c r="C25" s="14" t="s">
        <v>27</v>
      </c>
      <c r="D25" s="29">
        <v>6002.9121500000001</v>
      </c>
      <c r="E25" s="55">
        <v>55.182433762575002</v>
      </c>
      <c r="F25" s="15">
        <v>1.2999999999999999E-2</v>
      </c>
      <c r="G25" s="25">
        <v>5.524</v>
      </c>
      <c r="H25" s="73">
        <f t="shared" si="0"/>
        <v>304827.76410446432</v>
      </c>
      <c r="I25" s="26">
        <f t="shared" si="1"/>
        <v>78037.857950000005</v>
      </c>
      <c r="J25" s="74">
        <v>686.77071431199306</v>
      </c>
    </row>
    <row r="26" spans="1:10" ht="15" x14ac:dyDescent="0.2">
      <c r="A26" s="34"/>
      <c r="B26" s="34"/>
      <c r="C26" s="34"/>
      <c r="D26" s="34"/>
      <c r="E26" s="23" t="s">
        <v>13</v>
      </c>
      <c r="F26" s="32">
        <f t="shared" ref="F26:G26" si="2">SUM(F5:F25)</f>
        <v>7.6370000000000005</v>
      </c>
      <c r="G26" s="33">
        <f t="shared" si="2"/>
        <v>13331.648000000001</v>
      </c>
      <c r="H26" s="75">
        <f t="shared" ref="H26:I26" si="3">SUM(H5:H25)</f>
        <v>723533824.32736313</v>
      </c>
      <c r="I26" s="24">
        <f t="shared" si="3"/>
        <v>45906364.300010011</v>
      </c>
      <c r="J26" s="76">
        <f>SUM(J5:J25)</f>
        <v>686.77071431199306</v>
      </c>
    </row>
    <row r="28" spans="1:10" x14ac:dyDescent="0.15">
      <c r="F28" s="84" t="s">
        <v>17</v>
      </c>
      <c r="G28" s="84"/>
      <c r="H28" s="31"/>
      <c r="I28" s="31"/>
      <c r="J28" s="31"/>
    </row>
    <row r="29" spans="1:10" ht="15" x14ac:dyDescent="0.2">
      <c r="F29" s="13"/>
      <c r="G29" s="16" t="s">
        <v>20</v>
      </c>
    </row>
    <row r="30" spans="1:10" x14ac:dyDescent="0.15">
      <c r="F30" s="17" t="s">
        <v>18</v>
      </c>
      <c r="G30" s="18">
        <f>SUMPRODUCT(E5:E25,G5:G25)*1000</f>
        <v>723533824.32736301</v>
      </c>
    </row>
    <row r="31" spans="1:10" x14ac:dyDescent="0.15">
      <c r="F31" s="17" t="s">
        <v>19</v>
      </c>
      <c r="G31" s="18">
        <f>SUMPRODUCT(D5:D25,F5:F25)*1000</f>
        <v>45906364.300010003</v>
      </c>
    </row>
    <row r="32" spans="1:10" x14ac:dyDescent="0.15">
      <c r="F32" s="19" t="s">
        <v>14</v>
      </c>
      <c r="G32" s="20">
        <f>J26</f>
        <v>686.77071431199306</v>
      </c>
    </row>
    <row r="33" spans="6:10" x14ac:dyDescent="0.15">
      <c r="F33" s="21" t="s">
        <v>13</v>
      </c>
      <c r="G33" s="22">
        <f>SUM(G30:G32)</f>
        <v>769440875.39808726</v>
      </c>
    </row>
    <row r="35" spans="6:10" x14ac:dyDescent="0.15">
      <c r="G35" s="18"/>
      <c r="H35" s="18"/>
      <c r="I35" s="18"/>
      <c r="J35" s="18"/>
    </row>
    <row r="37" spans="6:10" s="27" customFormat="1" ht="20.25" customHeight="1" x14ac:dyDescent="0.1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M30"/>
  <sheetViews>
    <sheetView workbookViewId="0">
      <selection activeCell="M4" sqref="M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</cols>
  <sheetData>
    <row r="2" spans="1:13" ht="14" thickBot="1" x14ac:dyDescent="0.2"/>
    <row r="3" spans="1:13" ht="16" thickBot="1" x14ac:dyDescent="0.2">
      <c r="A3" s="56" t="s">
        <v>50</v>
      </c>
      <c r="B3" s="57" t="s">
        <v>51</v>
      </c>
      <c r="C3" s="57" t="s">
        <v>52</v>
      </c>
      <c r="D3" s="57" t="s">
        <v>53</v>
      </c>
      <c r="E3" s="57" t="s">
        <v>54</v>
      </c>
      <c r="F3" s="57" t="s">
        <v>55</v>
      </c>
      <c r="G3" s="57" t="s">
        <v>56</v>
      </c>
      <c r="H3" s="57" t="s">
        <v>57</v>
      </c>
      <c r="I3" s="57" t="s">
        <v>58</v>
      </c>
      <c r="J3" s="57" t="s">
        <v>59</v>
      </c>
      <c r="K3" s="57" t="s">
        <v>60</v>
      </c>
    </row>
    <row r="4" spans="1:13" ht="16" thickBot="1" x14ac:dyDescent="0.2">
      <c r="A4" s="58" t="s">
        <v>61</v>
      </c>
      <c r="B4" s="59" t="s">
        <v>62</v>
      </c>
      <c r="C4" s="60"/>
      <c r="D4" s="59"/>
      <c r="E4" s="59"/>
      <c r="F4" s="59"/>
      <c r="G4" s="59"/>
      <c r="H4" s="59"/>
      <c r="I4" s="59"/>
      <c r="J4" s="59"/>
      <c r="K4" s="59"/>
      <c r="L4" s="18">
        <f>'Montos facturar'!H5</f>
        <v>76132087.585803643</v>
      </c>
      <c r="M4" s="18">
        <f t="shared" ref="M4:M24" si="0">H4-L4</f>
        <v>-76132087.585803643</v>
      </c>
    </row>
    <row r="5" spans="1:13" ht="16" thickBot="1" x14ac:dyDescent="0.2">
      <c r="A5" s="58" t="s">
        <v>61</v>
      </c>
      <c r="B5" s="59" t="s">
        <v>63</v>
      </c>
      <c r="C5" s="60"/>
      <c r="D5" s="59"/>
      <c r="E5" s="59"/>
      <c r="F5" s="59"/>
      <c r="G5" s="59"/>
      <c r="H5" s="59"/>
      <c r="I5" s="59"/>
      <c r="J5" s="59"/>
      <c r="K5" s="59"/>
      <c r="L5" s="18">
        <f>'Montos facturar'!H6</f>
        <v>63590495.685188368</v>
      </c>
      <c r="M5" s="18">
        <f t="shared" si="0"/>
        <v>-63590495.685188368</v>
      </c>
    </row>
    <row r="6" spans="1:13" ht="16" thickBot="1" x14ac:dyDescent="0.2">
      <c r="A6" s="58" t="s">
        <v>61</v>
      </c>
      <c r="B6" s="59" t="s">
        <v>64</v>
      </c>
      <c r="C6" s="60"/>
      <c r="D6" s="59"/>
      <c r="E6" s="59"/>
      <c r="F6" s="59"/>
      <c r="G6" s="59"/>
      <c r="H6" s="59"/>
      <c r="I6" s="59"/>
      <c r="J6" s="59"/>
      <c r="K6" s="59"/>
      <c r="L6" s="18">
        <f>'Montos facturar'!H7</f>
        <v>39314671.623188123</v>
      </c>
      <c r="M6" s="18">
        <f t="shared" si="0"/>
        <v>-39314671.623188123</v>
      </c>
    </row>
    <row r="7" spans="1:13" ht="16" thickBot="1" x14ac:dyDescent="0.2">
      <c r="A7" s="58" t="s">
        <v>61</v>
      </c>
      <c r="B7" s="59" t="s">
        <v>65</v>
      </c>
      <c r="C7" s="60"/>
      <c r="D7" s="59"/>
      <c r="E7" s="59"/>
      <c r="F7" s="59"/>
      <c r="G7" s="59"/>
      <c r="H7" s="59"/>
      <c r="I7" s="59"/>
      <c r="J7" s="59"/>
      <c r="K7" s="59"/>
      <c r="L7" s="18">
        <f>'Montos facturar'!H8</f>
        <v>94113.545253915989</v>
      </c>
      <c r="M7" s="18">
        <f t="shared" si="0"/>
        <v>-94113.545253915989</v>
      </c>
    </row>
    <row r="8" spans="1:13" ht="16" thickBot="1" x14ac:dyDescent="0.2">
      <c r="A8" s="58" t="s">
        <v>61</v>
      </c>
      <c r="B8" s="59" t="s">
        <v>66</v>
      </c>
      <c r="C8" s="60"/>
      <c r="D8" s="59"/>
      <c r="E8" s="59"/>
      <c r="F8" s="59"/>
      <c r="G8" s="59"/>
      <c r="H8" s="59"/>
      <c r="I8" s="59"/>
      <c r="J8" s="59"/>
      <c r="K8" s="59"/>
      <c r="L8" s="18">
        <f>'Montos facturar'!H9</f>
        <v>531.01110216195002</v>
      </c>
      <c r="M8" s="18">
        <f t="shared" si="0"/>
        <v>-531.01110216195002</v>
      </c>
    </row>
    <row r="9" spans="1:13" ht="16" thickBot="1" x14ac:dyDescent="0.2">
      <c r="A9" s="58" t="s">
        <v>61</v>
      </c>
      <c r="B9" s="59" t="s">
        <v>67</v>
      </c>
      <c r="C9" s="60"/>
      <c r="D9" s="59"/>
      <c r="E9" s="59"/>
      <c r="F9" s="59"/>
      <c r="G9" s="59"/>
      <c r="H9" s="59"/>
      <c r="I9" s="59"/>
      <c r="J9" s="59"/>
      <c r="K9" s="59"/>
      <c r="L9" s="18">
        <f>'Montos facturar'!H10</f>
        <v>38656897.341658831</v>
      </c>
      <c r="M9" s="18">
        <f t="shared" si="0"/>
        <v>-38656897.341658831</v>
      </c>
    </row>
    <row r="10" spans="1:13" ht="16" thickBot="1" x14ac:dyDescent="0.2">
      <c r="A10" s="58" t="s">
        <v>61</v>
      </c>
      <c r="B10" s="59" t="s">
        <v>68</v>
      </c>
      <c r="C10" s="60"/>
      <c r="D10" s="59"/>
      <c r="E10" s="59"/>
      <c r="F10" s="59"/>
      <c r="G10" s="59"/>
      <c r="H10" s="59"/>
      <c r="I10" s="59"/>
      <c r="J10" s="59"/>
      <c r="K10" s="59"/>
      <c r="L10" s="18">
        <f>'Montos facturar'!H11</f>
        <v>386608.13094060047</v>
      </c>
      <c r="M10" s="18">
        <f t="shared" si="0"/>
        <v>-386608.13094060047</v>
      </c>
    </row>
    <row r="11" spans="1:13" ht="16" thickBot="1" x14ac:dyDescent="0.2">
      <c r="A11" s="58" t="s">
        <v>69</v>
      </c>
      <c r="B11" s="59" t="s">
        <v>62</v>
      </c>
      <c r="C11" s="59"/>
      <c r="D11" s="60"/>
      <c r="E11" s="59"/>
      <c r="F11" s="59"/>
      <c r="G11" s="59"/>
      <c r="H11" s="59"/>
      <c r="I11" s="59"/>
      <c r="J11" s="59"/>
      <c r="K11" s="59"/>
      <c r="L11" s="18">
        <f>'Montos facturar'!H12</f>
        <v>114000378.8888476</v>
      </c>
      <c r="M11" s="18">
        <f t="shared" si="0"/>
        <v>-114000378.8888476</v>
      </c>
    </row>
    <row r="12" spans="1:13" ht="16" thickBot="1" x14ac:dyDescent="0.2">
      <c r="A12" s="58" t="s">
        <v>69</v>
      </c>
      <c r="B12" s="59" t="s">
        <v>63</v>
      </c>
      <c r="C12" s="59"/>
      <c r="D12" s="60"/>
      <c r="E12" s="59"/>
      <c r="F12" s="59"/>
      <c r="G12" s="59"/>
      <c r="H12" s="59"/>
      <c r="I12" s="59"/>
      <c r="J12" s="59"/>
      <c r="K12" s="59"/>
      <c r="L12" s="18">
        <f>'Montos facturar'!H13</f>
        <v>95739134.559702516</v>
      </c>
      <c r="M12" s="18">
        <f t="shared" si="0"/>
        <v>-95739134.559702516</v>
      </c>
    </row>
    <row r="13" spans="1:13" ht="16" thickBot="1" x14ac:dyDescent="0.2">
      <c r="A13" s="58" t="s">
        <v>69</v>
      </c>
      <c r="B13" s="59" t="s">
        <v>64</v>
      </c>
      <c r="C13" s="59"/>
      <c r="D13" s="60"/>
      <c r="E13" s="59"/>
      <c r="F13" s="59"/>
      <c r="G13" s="59"/>
      <c r="H13" s="59"/>
      <c r="I13" s="59"/>
      <c r="J13" s="59"/>
      <c r="K13" s="59"/>
      <c r="L13" s="18">
        <f>'Montos facturar'!H14</f>
        <v>58639084.292581677</v>
      </c>
      <c r="M13" s="18">
        <f t="shared" si="0"/>
        <v>-58639084.292581677</v>
      </c>
    </row>
    <row r="14" spans="1:13" ht="16" thickBot="1" x14ac:dyDescent="0.2">
      <c r="A14" s="58" t="s">
        <v>69</v>
      </c>
      <c r="B14" s="59" t="s">
        <v>65</v>
      </c>
      <c r="C14" s="59"/>
      <c r="D14" s="60"/>
      <c r="E14" s="59"/>
      <c r="F14" s="59"/>
      <c r="G14" s="59"/>
      <c r="H14" s="59"/>
      <c r="I14" s="59"/>
      <c r="J14" s="59"/>
      <c r="K14" s="59"/>
      <c r="L14" s="18">
        <f>'Montos facturar'!H15</f>
        <v>175160.45825235112</v>
      </c>
      <c r="M14" s="18">
        <f t="shared" si="0"/>
        <v>-175160.45825235112</v>
      </c>
    </row>
    <row r="15" spans="1:13" ht="16" thickBot="1" x14ac:dyDescent="0.2">
      <c r="A15" s="58" t="s">
        <v>69</v>
      </c>
      <c r="B15" s="59" t="s">
        <v>66</v>
      </c>
      <c r="C15" s="59"/>
      <c r="D15" s="60"/>
      <c r="E15" s="59"/>
      <c r="F15" s="59"/>
      <c r="G15" s="59"/>
      <c r="H15" s="59"/>
      <c r="I15" s="59"/>
      <c r="J15" s="59"/>
      <c r="K15" s="59"/>
      <c r="L15" s="18">
        <f>'Montos facturar'!H16</f>
        <v>1062.0222043239</v>
      </c>
      <c r="M15" s="18">
        <f t="shared" si="0"/>
        <v>-1062.0222043239</v>
      </c>
    </row>
    <row r="16" spans="1:13" ht="16" thickBot="1" x14ac:dyDescent="0.2">
      <c r="A16" s="58" t="s">
        <v>69</v>
      </c>
      <c r="B16" s="59" t="s">
        <v>67</v>
      </c>
      <c r="C16" s="59"/>
      <c r="D16" s="60"/>
      <c r="E16" s="59"/>
      <c r="F16" s="59"/>
      <c r="G16" s="59"/>
      <c r="H16" s="59"/>
      <c r="I16" s="59"/>
      <c r="J16" s="59"/>
      <c r="K16" s="59"/>
      <c r="L16" s="18">
        <f>'Montos facturar'!H17</f>
        <v>58765759.824910231</v>
      </c>
      <c r="M16" s="18">
        <f t="shared" si="0"/>
        <v>-58765759.824910231</v>
      </c>
    </row>
    <row r="17" spans="1:13" ht="16" thickBot="1" x14ac:dyDescent="0.2">
      <c r="A17" s="58" t="s">
        <v>69</v>
      </c>
      <c r="B17" s="59" t="s">
        <v>68</v>
      </c>
      <c r="C17" s="59"/>
      <c r="D17" s="60"/>
      <c r="E17" s="59"/>
      <c r="F17" s="59"/>
      <c r="G17" s="59"/>
      <c r="H17" s="59"/>
      <c r="I17" s="59"/>
      <c r="J17" s="59"/>
      <c r="K17" s="59"/>
      <c r="L17" s="18">
        <f>'Montos facturar'!H18</f>
        <v>606123.85244812374</v>
      </c>
      <c r="M17" s="18">
        <f t="shared" si="0"/>
        <v>-606123.85244812374</v>
      </c>
    </row>
    <row r="18" spans="1:13" ht="16" thickBot="1" x14ac:dyDescent="0.2">
      <c r="A18" s="58" t="s">
        <v>70</v>
      </c>
      <c r="B18" s="59" t="s">
        <v>62</v>
      </c>
      <c r="C18" s="59"/>
      <c r="D18" s="59"/>
      <c r="E18" s="60"/>
      <c r="F18" s="59"/>
      <c r="G18" s="59"/>
      <c r="H18" s="59"/>
      <c r="I18" s="59"/>
      <c r="J18" s="59"/>
      <c r="K18" s="59"/>
      <c r="L18" s="18">
        <f>'Montos facturar'!H19</f>
        <v>62200031.523898035</v>
      </c>
      <c r="M18" s="18">
        <f t="shared" si="0"/>
        <v>-62200031.523898035</v>
      </c>
    </row>
    <row r="19" spans="1:13" ht="16" thickBot="1" x14ac:dyDescent="0.2">
      <c r="A19" s="58" t="s">
        <v>70</v>
      </c>
      <c r="B19" s="59" t="s">
        <v>63</v>
      </c>
      <c r="C19" s="59"/>
      <c r="D19" s="59"/>
      <c r="E19" s="60"/>
      <c r="F19" s="59"/>
      <c r="G19" s="59"/>
      <c r="H19" s="59"/>
      <c r="I19" s="59"/>
      <c r="J19" s="59"/>
      <c r="K19" s="59"/>
      <c r="L19" s="18">
        <f>'Montos facturar'!H20</f>
        <v>51793991.264372833</v>
      </c>
      <c r="M19" s="18">
        <f t="shared" si="0"/>
        <v>-51793991.264372833</v>
      </c>
    </row>
    <row r="20" spans="1:13" ht="16" thickBot="1" x14ac:dyDescent="0.2">
      <c r="A20" s="58" t="s">
        <v>70</v>
      </c>
      <c r="B20" s="59" t="s">
        <v>64</v>
      </c>
      <c r="C20" s="59"/>
      <c r="D20" s="59"/>
      <c r="E20" s="60"/>
      <c r="F20" s="59"/>
      <c r="G20" s="59"/>
      <c r="H20" s="59"/>
      <c r="I20" s="59"/>
      <c r="J20" s="59"/>
      <c r="K20" s="59"/>
      <c r="L20" s="18">
        <f>'Montos facturar'!H21</f>
        <v>32210913.182402827</v>
      </c>
      <c r="M20" s="18">
        <f t="shared" si="0"/>
        <v>-32210913.182402827</v>
      </c>
    </row>
    <row r="21" spans="1:13" ht="16" thickBot="1" x14ac:dyDescent="0.2">
      <c r="A21" s="58" t="s">
        <v>70</v>
      </c>
      <c r="B21" s="59" t="s">
        <v>65</v>
      </c>
      <c r="C21" s="59"/>
      <c r="D21" s="59"/>
      <c r="E21" s="60"/>
      <c r="F21" s="59"/>
      <c r="G21" s="59"/>
      <c r="H21" s="59"/>
      <c r="I21" s="59"/>
      <c r="J21" s="59"/>
      <c r="K21" s="59"/>
      <c r="L21" s="18">
        <f>'Montos facturar'!H22</f>
        <v>72711.302766490451</v>
      </c>
      <c r="M21" s="18">
        <f t="shared" si="0"/>
        <v>-72711.302766490451</v>
      </c>
    </row>
    <row r="22" spans="1:13" ht="16" thickBot="1" x14ac:dyDescent="0.2">
      <c r="A22" s="58" t="s">
        <v>70</v>
      </c>
      <c r="B22" s="59" t="s">
        <v>66</v>
      </c>
      <c r="C22" s="59"/>
      <c r="D22" s="59"/>
      <c r="E22" s="60"/>
      <c r="F22" s="59"/>
      <c r="G22" s="59"/>
      <c r="H22" s="59"/>
      <c r="I22" s="59"/>
      <c r="J22" s="59"/>
      <c r="K22" s="59"/>
      <c r="L22" s="18">
        <f>'Montos facturar'!H23</f>
        <v>424.80888172956003</v>
      </c>
      <c r="M22" s="18">
        <f t="shared" si="0"/>
        <v>-424.80888172956003</v>
      </c>
    </row>
    <row r="23" spans="1:13" ht="16" thickBot="1" x14ac:dyDescent="0.2">
      <c r="A23" s="58" t="s">
        <v>70</v>
      </c>
      <c r="B23" s="59" t="s">
        <v>67</v>
      </c>
      <c r="C23" s="59"/>
      <c r="D23" s="59"/>
      <c r="E23" s="60"/>
      <c r="F23" s="59"/>
      <c r="G23" s="59"/>
      <c r="H23" s="59"/>
      <c r="I23" s="59"/>
      <c r="J23" s="59"/>
      <c r="K23" s="59"/>
      <c r="L23" s="18">
        <f>'Montos facturar'!H24</f>
        <v>30848815.658854261</v>
      </c>
      <c r="M23" s="18">
        <f t="shared" si="0"/>
        <v>-30848815.658854261</v>
      </c>
    </row>
    <row r="24" spans="1:13" ht="16" thickBot="1" x14ac:dyDescent="0.2">
      <c r="A24" s="58" t="s">
        <v>70</v>
      </c>
      <c r="B24" s="59" t="s">
        <v>68</v>
      </c>
      <c r="C24" s="59"/>
      <c r="D24" s="59"/>
      <c r="E24" s="60"/>
      <c r="F24" s="59"/>
      <c r="G24" s="59"/>
      <c r="H24" s="59"/>
      <c r="I24" s="59"/>
      <c r="J24" s="59"/>
      <c r="K24" s="59"/>
      <c r="L24" s="18">
        <f>'Montos facturar'!H25</f>
        <v>304827.76410446432</v>
      </c>
      <c r="M24" s="18">
        <f t="shared" si="0"/>
        <v>-304827.76410446432</v>
      </c>
    </row>
    <row r="26" spans="1:13" x14ac:dyDescent="0.15">
      <c r="H26">
        <f>SUM(H4:H24)</f>
        <v>0</v>
      </c>
      <c r="K26">
        <f>SUM(K4:K24)</f>
        <v>0</v>
      </c>
    </row>
    <row r="27" spans="1:13" x14ac:dyDescent="0.15">
      <c r="E27">
        <f>SUM(C4:E24)</f>
        <v>0</v>
      </c>
    </row>
    <row r="28" spans="1:13" x14ac:dyDescent="0.15">
      <c r="E28">
        <f>'Montos facturar'!G26</f>
        <v>13331.648000000001</v>
      </c>
      <c r="H28" s="18">
        <f>'Montos facturar'!$H$26</f>
        <v>723533824.32736313</v>
      </c>
      <c r="K28" s="18">
        <f>'Montos facturar'!$I$26</f>
        <v>45906364.300010011</v>
      </c>
    </row>
    <row r="30" spans="1:13" x14ac:dyDescent="0.15">
      <c r="H30" s="18">
        <f>H26-H28</f>
        <v>-723533824.32736313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9"/>
  <sheetViews>
    <sheetView workbookViewId="0">
      <selection activeCell="C16" sqref="C16"/>
    </sheetView>
  </sheetViews>
  <sheetFormatPr baseColWidth="10" defaultRowHeight="13" x14ac:dyDescent="0.15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 x14ac:dyDescent="0.2">
      <c r="A2" s="35" t="s">
        <v>29</v>
      </c>
      <c r="B2" s="36"/>
      <c r="C2" s="36" t="s">
        <v>30</v>
      </c>
      <c r="D2" s="37" t="s">
        <v>31</v>
      </c>
      <c r="E2" s="38"/>
      <c r="F2" s="38"/>
      <c r="G2" s="38"/>
    </row>
    <row r="3" spans="1:13" ht="14" x14ac:dyDescent="0.2">
      <c r="A3" s="39" t="s">
        <v>32</v>
      </c>
      <c r="B3" s="38" t="s">
        <v>33</v>
      </c>
      <c r="C3" s="38">
        <v>79.322000000000003</v>
      </c>
      <c r="D3" s="40" t="s">
        <v>34</v>
      </c>
      <c r="E3" s="38"/>
      <c r="F3" s="38"/>
      <c r="G3" s="38"/>
    </row>
    <row r="4" spans="1:13" ht="14" x14ac:dyDescent="0.2">
      <c r="A4" s="41" t="s">
        <v>35</v>
      </c>
      <c r="B4" s="42" t="s">
        <v>36</v>
      </c>
      <c r="C4" s="42">
        <v>8.3592999999999993</v>
      </c>
      <c r="D4" s="43" t="s">
        <v>34</v>
      </c>
      <c r="E4" s="38"/>
      <c r="F4" s="38"/>
      <c r="G4" s="38"/>
    </row>
    <row r="5" spans="1:13" ht="14" x14ac:dyDescent="0.2">
      <c r="A5" s="35" t="s">
        <v>29</v>
      </c>
      <c r="B5" s="36"/>
      <c r="C5" s="36" t="s">
        <v>30</v>
      </c>
      <c r="D5" s="37" t="s">
        <v>31</v>
      </c>
      <c r="E5" s="38"/>
      <c r="F5" s="38"/>
      <c r="G5" s="38"/>
    </row>
    <row r="6" spans="1:13" ht="14" x14ac:dyDescent="0.2">
      <c r="A6" s="39" t="s">
        <v>37</v>
      </c>
      <c r="B6" s="38"/>
      <c r="C6" s="52">
        <v>672.93</v>
      </c>
      <c r="D6" s="40" t="s">
        <v>71</v>
      </c>
      <c r="E6" s="38"/>
      <c r="F6" s="38"/>
      <c r="G6" s="38"/>
    </row>
    <row r="7" spans="1:13" ht="14" x14ac:dyDescent="0.2">
      <c r="A7" s="39" t="s">
        <v>38</v>
      </c>
      <c r="B7" s="38"/>
      <c r="C7" s="44">
        <v>252.07599999999999</v>
      </c>
      <c r="D7" s="40" t="s">
        <v>72</v>
      </c>
      <c r="E7" s="38"/>
      <c r="F7" s="38"/>
      <c r="G7" s="38"/>
    </row>
    <row r="8" spans="1:13" ht="14" x14ac:dyDescent="0.2">
      <c r="A8" s="39" t="s">
        <v>39</v>
      </c>
      <c r="B8" s="38"/>
      <c r="C8" s="45">
        <v>237.09</v>
      </c>
      <c r="D8" s="46" t="s">
        <v>40</v>
      </c>
      <c r="E8" s="38"/>
      <c r="F8" s="38"/>
      <c r="G8" s="38"/>
    </row>
    <row r="9" spans="1:13" ht="14" x14ac:dyDescent="0.2">
      <c r="A9" s="41" t="s">
        <v>41</v>
      </c>
      <c r="B9" s="42"/>
      <c r="C9" s="47"/>
      <c r="D9" s="48" t="s">
        <v>73</v>
      </c>
      <c r="E9" s="38"/>
      <c r="F9" s="38"/>
      <c r="G9" s="38"/>
    </row>
    <row r="10" spans="1:13" ht="14" x14ac:dyDescent="0.2">
      <c r="A10" s="38"/>
      <c r="B10" s="38"/>
      <c r="C10" s="38"/>
      <c r="D10" s="38"/>
      <c r="E10" s="38"/>
      <c r="F10" s="38"/>
      <c r="G10" s="38"/>
    </row>
    <row r="11" spans="1:13" ht="14" x14ac:dyDescent="0.2">
      <c r="A11" s="38"/>
      <c r="B11" s="38"/>
      <c r="C11" s="85"/>
      <c r="D11" s="38"/>
      <c r="E11" s="38"/>
      <c r="F11" s="38"/>
      <c r="G11" s="38"/>
      <c r="H11" s="86"/>
      <c r="I11" s="38"/>
      <c r="J11" s="86"/>
      <c r="K11" s="87" t="s">
        <v>10</v>
      </c>
      <c r="L11" s="87" t="s">
        <v>11</v>
      </c>
      <c r="M11" s="40" t="s">
        <v>12</v>
      </c>
    </row>
    <row r="12" spans="1:13" ht="30" x14ac:dyDescent="0.15">
      <c r="A12" s="88" t="s">
        <v>74</v>
      </c>
      <c r="B12" s="88" t="s">
        <v>42</v>
      </c>
      <c r="C12" s="88" t="s">
        <v>75</v>
      </c>
      <c r="D12" s="88" t="s">
        <v>43</v>
      </c>
      <c r="E12" s="88" t="s">
        <v>44</v>
      </c>
      <c r="F12" s="88" t="s">
        <v>45</v>
      </c>
      <c r="G12" s="88" t="s">
        <v>46</v>
      </c>
      <c r="H12" s="89" t="s">
        <v>76</v>
      </c>
      <c r="I12" s="88" t="s">
        <v>47</v>
      </c>
      <c r="J12" s="89" t="s">
        <v>77</v>
      </c>
      <c r="K12" s="88" t="s">
        <v>78</v>
      </c>
      <c r="L12" s="88" t="s">
        <v>79</v>
      </c>
      <c r="M12" s="89" t="s">
        <v>80</v>
      </c>
    </row>
    <row r="13" spans="1:13" ht="14" x14ac:dyDescent="0.2">
      <c r="A13" s="38" t="s">
        <v>81</v>
      </c>
      <c r="B13" s="38" t="s">
        <v>21</v>
      </c>
      <c r="C13" s="85" t="s">
        <v>82</v>
      </c>
      <c r="D13" s="49">
        <v>0.97660000000000002</v>
      </c>
      <c r="E13" s="50">
        <v>82.362332600089417</v>
      </c>
      <c r="F13" s="90">
        <v>8.8903414756929422</v>
      </c>
      <c r="G13" s="50">
        <v>55.424079999999996</v>
      </c>
      <c r="H13" s="91">
        <v>-1.9340908580339999</v>
      </c>
      <c r="I13" s="92">
        <v>5982.5774899999997</v>
      </c>
      <c r="J13" s="51">
        <v>53.489989141965999</v>
      </c>
      <c r="K13" s="92">
        <v>0</v>
      </c>
      <c r="L13" s="92">
        <v>0</v>
      </c>
      <c r="M13" s="91">
        <v>0</v>
      </c>
    </row>
    <row r="14" spans="1:13" ht="14" x14ac:dyDescent="0.2">
      <c r="A14" s="38" t="s">
        <v>81</v>
      </c>
      <c r="B14" s="38" t="s">
        <v>22</v>
      </c>
      <c r="C14" s="85" t="s">
        <v>83</v>
      </c>
      <c r="D14" s="49">
        <v>1.0004</v>
      </c>
      <c r="E14" s="50">
        <v>84.36952440418743</v>
      </c>
      <c r="F14" s="90">
        <v>8.9801069949416643</v>
      </c>
      <c r="G14" s="50">
        <v>56.77478</v>
      </c>
      <c r="H14" s="91">
        <v>-1.9812251631959998</v>
      </c>
      <c r="I14" s="92">
        <v>6042.9834000000001</v>
      </c>
      <c r="J14" s="51">
        <v>54.793554836803999</v>
      </c>
      <c r="K14" s="92">
        <v>0</v>
      </c>
      <c r="L14" s="92">
        <v>0</v>
      </c>
      <c r="M14" s="91">
        <v>0</v>
      </c>
    </row>
    <row r="15" spans="1:13" ht="14" x14ac:dyDescent="0.2">
      <c r="A15" s="38" t="s">
        <v>81</v>
      </c>
      <c r="B15" s="38" t="s">
        <v>23</v>
      </c>
      <c r="C15" s="85" t="s">
        <v>84</v>
      </c>
      <c r="D15" s="49">
        <v>0.99450000000000005</v>
      </c>
      <c r="E15" s="50">
        <v>83.871943242667356</v>
      </c>
      <c r="F15" s="90">
        <v>8.9827732974936083</v>
      </c>
      <c r="G15" s="50">
        <v>56.439950000000003</v>
      </c>
      <c r="H15" s="91">
        <v>-1.969540608555</v>
      </c>
      <c r="I15" s="92">
        <v>6044.7776400000002</v>
      </c>
      <c r="J15" s="51">
        <v>54.470409391445003</v>
      </c>
      <c r="K15" s="92">
        <v>0</v>
      </c>
      <c r="L15" s="92">
        <v>0</v>
      </c>
      <c r="M15" s="91">
        <v>0</v>
      </c>
    </row>
    <row r="16" spans="1:13" ht="14" x14ac:dyDescent="0.2">
      <c r="A16" s="38" t="s">
        <v>81</v>
      </c>
      <c r="B16" s="38" t="s">
        <v>24</v>
      </c>
      <c r="C16" s="85" t="s">
        <v>85</v>
      </c>
      <c r="D16" s="49">
        <v>1.0283</v>
      </c>
      <c r="E16" s="50">
        <v>86.722492947646884</v>
      </c>
      <c r="F16" s="90">
        <v>9.0103250905303458</v>
      </c>
      <c r="G16" s="50">
        <v>58.358170000000001</v>
      </c>
      <c r="H16" s="91">
        <v>-2.0364792436169998</v>
      </c>
      <c r="I16" s="92">
        <v>6063.3180599999996</v>
      </c>
      <c r="J16" s="51">
        <v>56.321690756382999</v>
      </c>
      <c r="K16" s="92">
        <v>0</v>
      </c>
      <c r="L16" s="92">
        <v>0</v>
      </c>
      <c r="M16" s="91">
        <v>0</v>
      </c>
    </row>
    <row r="17" spans="1:13" ht="14" x14ac:dyDescent="0.2">
      <c r="A17" s="38" t="s">
        <v>81</v>
      </c>
      <c r="B17" s="38" t="s">
        <v>25</v>
      </c>
      <c r="C17" s="85" t="s">
        <v>86</v>
      </c>
      <c r="D17" s="49">
        <v>0.96950000000000003</v>
      </c>
      <c r="E17" s="50">
        <v>81.763548490463549</v>
      </c>
      <c r="F17" s="90">
        <v>8.6254887555333397</v>
      </c>
      <c r="G17" s="50">
        <v>55.021140000000003</v>
      </c>
      <c r="H17" s="91">
        <v>-1.920029783805</v>
      </c>
      <c r="I17" s="92">
        <v>5804.3501500000002</v>
      </c>
      <c r="J17" s="51">
        <v>53.101110216195003</v>
      </c>
      <c r="K17" s="92">
        <v>0</v>
      </c>
      <c r="L17" s="92">
        <v>0</v>
      </c>
      <c r="M17" s="91">
        <v>0</v>
      </c>
    </row>
    <row r="18" spans="1:13" ht="14" x14ac:dyDescent="0.2">
      <c r="A18" s="38" t="s">
        <v>81</v>
      </c>
      <c r="B18" s="38" t="s">
        <v>26</v>
      </c>
      <c r="C18" s="85" t="s">
        <v>87</v>
      </c>
      <c r="D18" s="49">
        <v>1</v>
      </c>
      <c r="E18" s="50">
        <v>84.335790088152166</v>
      </c>
      <c r="F18" s="90">
        <v>8.887675173141</v>
      </c>
      <c r="G18" s="50">
        <v>56.752079999999999</v>
      </c>
      <c r="H18" s="91">
        <v>-1.9804329899999997</v>
      </c>
      <c r="I18" s="92">
        <v>5980.7832500000004</v>
      </c>
      <c r="J18" s="51">
        <v>54.771647010000002</v>
      </c>
      <c r="K18" s="92">
        <v>0</v>
      </c>
      <c r="L18" s="92">
        <v>0</v>
      </c>
      <c r="M18" s="91">
        <v>0</v>
      </c>
    </row>
    <row r="19" spans="1:13" ht="14" x14ac:dyDescent="0.2">
      <c r="A19" s="38" t="s">
        <v>81</v>
      </c>
      <c r="B19" s="38" t="s">
        <v>27</v>
      </c>
      <c r="C19" s="85" t="s">
        <v>88</v>
      </c>
      <c r="D19" s="49">
        <v>1.0075000000000001</v>
      </c>
      <c r="E19" s="50">
        <v>84.968308513813326</v>
      </c>
      <c r="F19" s="90">
        <v>8.9205595712816219</v>
      </c>
      <c r="G19" s="50">
        <v>57.177720000000001</v>
      </c>
      <c r="H19" s="91">
        <v>-1.995286237425</v>
      </c>
      <c r="I19" s="92">
        <v>6002.9121500000001</v>
      </c>
      <c r="J19" s="51">
        <v>55.182433762575002</v>
      </c>
      <c r="K19" s="92">
        <v>0</v>
      </c>
      <c r="L19" s="92">
        <v>0</v>
      </c>
      <c r="M19" s="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2019-10-16T16:57:54Z</dcterms:modified>
</cp:coreProperties>
</file>