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7-Jul\"/>
    </mc:Choice>
  </mc:AlternateContent>
  <xr:revisionPtr revIDLastSave="0" documentId="13_ncr:1_{946338B8-70F7-4A8D-9BA0-3C37012E1CA4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4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<sst xmlns="http://schemas.openxmlformats.org/spreadsheetml/2006/main" count="129" uniqueCount="77">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</sst>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E22" sqref="E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4987.6612415843383</v>
      </c>
      <c r="E5" s="89">
        <f>VLOOKUP($C5,Px!$B$13:$K$16,10,0)</f>
        <v>54.234662356950771</v>
      </c>
      <c r="F5" s="51"/>
      <c r="G5" s="7"/>
      <c r="H5" s="91">
        <f>(COOPELAN!C6)/1000</f>
        <v>1.8138517052967467</v>
      </c>
      <c r="I5" s="93">
        <f t="shared" ref="I5:I12" si="0">H5*E5*1000</f>
        <v>98373.634802348432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341,271 kWh</v>
      </c>
      <c r="O5" s="12">
        <f>I14</f>
        <v>18513070.37214195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4929.9323835235245</v>
      </c>
      <c r="E6" s="90">
        <f>VLOOKUP($C6,Px!$B$13:$K$16,10,0)</f>
        <v>54.300971269468995</v>
      </c>
      <c r="F6" s="52"/>
      <c r="G6" s="9"/>
      <c r="H6" s="92">
        <f>(COOPELAN!F6)/1000</f>
        <v>86.969329746452999</v>
      </c>
      <c r="I6" s="96">
        <f t="shared" si="0"/>
        <v>4722519.0758871194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676 kW</v>
      </c>
      <c r="O6" s="12">
        <f>J14</f>
        <v>3329886.9333145781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4896.3039225172251</v>
      </c>
      <c r="E7" s="90">
        <f>VLOOKUP($C7,Px!$B$13:$K$16,10,0)</f>
        <v>53.541432816987523</v>
      </c>
      <c r="F7" s="52"/>
      <c r="G7" s="9"/>
      <c r="H7" s="92">
        <f>(COOPELAN!I6)/1000</f>
        <v>6.5603915700617828</v>
      </c>
      <c r="I7" s="96">
        <f t="shared" si="0"/>
        <v>351252.76450159424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4987.6612415843383</v>
      </c>
      <c r="E8" s="90">
        <f>VLOOKUP($C8,Px!$B$13:$K$16,10,0)</f>
        <v>54.234662356950771</v>
      </c>
      <c r="F8" s="52"/>
      <c r="G8" s="9"/>
      <c r="H8" s="92">
        <f>(COOPELAN!D7)/1000</f>
        <v>2.9004806278741633</v>
      </c>
      <c r="I8" s="96">
        <f t="shared" ref="I8:I10" si="3">H8*E8*1000</f>
        <v>157306.58752563182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4929.9323835235245</v>
      </c>
      <c r="E9" s="90">
        <f>VLOOKUP($C9,Px!$B$13:$K$16,10,0)</f>
        <v>54.300971269468995</v>
      </c>
      <c r="F9" s="52"/>
      <c r="G9" s="9"/>
      <c r="H9" s="92">
        <f>(COOPELAN!G7)/1000</f>
        <v>139.17540605890903</v>
      </c>
      <c r="I9" s="96">
        <f t="shared" si="3"/>
        <v>7557359.7258215006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21842957.305456527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4896.3039225172251</v>
      </c>
      <c r="E10" s="90">
        <f>VLOOKUP($C10,Px!$B$13:$K$16,10,0)</f>
        <v>53.541432816987523</v>
      </c>
      <c r="F10" s="52"/>
      <c r="G10" s="9"/>
      <c r="H10" s="92">
        <f>(COOPELAN!J7)/1000</f>
        <v>10.495139072331369</v>
      </c>
      <c r="I10" s="96">
        <f t="shared" si="3"/>
        <v>561924.78354617069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4987.6612415843383</v>
      </c>
      <c r="E11" s="90">
        <f>VLOOKUP($C11,Px!$B$13:$K$16,10,0)</f>
        <v>54.234662356950771</v>
      </c>
      <c r="F11" s="52"/>
      <c r="G11" s="9">
        <f>COOPELAN!M8/1000</f>
        <v>1.2820062031771612E-2</v>
      </c>
      <c r="H11" s="92">
        <f>(COOPELAN!E8)/1000</f>
        <v>1.7714831402261479</v>
      </c>
      <c r="I11" s="96">
        <f t="shared" si="0"/>
        <v>96075.789981196009</v>
      </c>
      <c r="J11" s="97">
        <f t="shared" si="1"/>
        <v>63942.126510574235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4929.9323835235245</v>
      </c>
      <c r="E12" s="90">
        <f>VLOOKUP($C12,Px!$B$13:$K$16,10,0)</f>
        <v>54.300971269468995</v>
      </c>
      <c r="F12" s="52"/>
      <c r="G12" s="9">
        <f>COOPELAN!N8/1000</f>
        <v>0.61634872222181358</v>
      </c>
      <c r="H12" s="92">
        <f>(COOPELAN!H8)/1000</f>
        <v>85.167401468882645</v>
      </c>
      <c r="I12" s="96">
        <f t="shared" si="0"/>
        <v>4624672.620257128</v>
      </c>
      <c r="J12" s="97">
        <f t="shared" si="1"/>
        <v>3038557.5252246638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4896.3039225172251</v>
      </c>
      <c r="E13" s="90">
        <f>VLOOKUP($C13,Px!$B$13:$K$16,10,0)</f>
        <v>53.541432816987523</v>
      </c>
      <c r="F13" s="52"/>
      <c r="G13" s="9">
        <f>COOPELAN!O8/1000</f>
        <v>4.6440597883155715E-2</v>
      </c>
      <c r="H13" s="92">
        <f>(COOPELAN!K8)/1000</f>
        <v>6.4171870594813134</v>
      </c>
      <c r="I13" s="96">
        <f>H13*E13*1000</f>
        <v>343585.38981926045</v>
      </c>
      <c r="J13" s="97">
        <f>G13*D13*1000</f>
        <v>227387.28157934049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0.67560938213674093</v>
      </c>
      <c r="H14" s="112">
        <f t="shared" si="6"/>
        <v>341.27067044951616</v>
      </c>
      <c r="I14" s="108">
        <f>SUM(I5:I13)</f>
        <v>18513070.37214195</v>
      </c>
      <c r="J14" s="108">
        <f t="shared" si="6"/>
        <v>3329886.9333145781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L6" sqref="L6:L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1813.8517052967466</v>
      </c>
      <c r="D6" s="68">
        <v>0</v>
      </c>
      <c r="E6" s="68">
        <v>0</v>
      </c>
      <c r="F6" s="68">
        <v>86969.329746453004</v>
      </c>
      <c r="G6" s="68">
        <v>0</v>
      </c>
      <c r="H6" s="68">
        <v>0</v>
      </c>
      <c r="I6" s="68">
        <v>6560.3915700617827</v>
      </c>
      <c r="J6" s="68">
        <v>0</v>
      </c>
      <c r="K6" s="69">
        <v>0</v>
      </c>
      <c r="L6" s="66">
        <f>SUM(C6:K6)</f>
        <v>95343.573021811535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2900.4806278741635</v>
      </c>
      <c r="E7" s="68">
        <v>0</v>
      </c>
      <c r="F7" s="68">
        <v>0</v>
      </c>
      <c r="G7" s="68">
        <v>139175.40605890902</v>
      </c>
      <c r="H7" s="68">
        <v>0</v>
      </c>
      <c r="I7" s="68">
        <v>0</v>
      </c>
      <c r="J7" s="68">
        <v>10495.139072331369</v>
      </c>
      <c r="K7" s="69">
        <v>0</v>
      </c>
      <c r="L7" s="66">
        <f>SUM(C7:K7)</f>
        <v>152571.02575911456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1771.483140226148</v>
      </c>
      <c r="F8" s="68">
        <v>0</v>
      </c>
      <c r="G8" s="68">
        <v>0</v>
      </c>
      <c r="H8" s="68">
        <v>85167.401468882643</v>
      </c>
      <c r="I8" s="68">
        <v>0</v>
      </c>
      <c r="J8" s="68">
        <v>0</v>
      </c>
      <c r="K8" s="69">
        <v>6417.1870594813136</v>
      </c>
      <c r="L8" s="66">
        <f>SUM(C8:K8)</f>
        <v>93356.071668590099</v>
      </c>
      <c r="M8" s="47">
        <v>12.820062031771611</v>
      </c>
      <c r="N8" s="47">
        <v>616.34872222181355</v>
      </c>
      <c r="O8" s="47">
        <v>46.440597883155718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C30" sqref="C30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</row>
    <row r="6" spans="1:11" ht="13.8" x14ac:dyDescent="0.3">
      <c r="A6" s="23" t="s">
        <v>25</v>
      </c>
      <c r="B6" s="22"/>
      <c r="C6" s="22">
        <v>801.49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0.89970000000000006</v>
      </c>
      <c r="E13" s="58">
        <v>0.88990000000000002</v>
      </c>
      <c r="F13" s="59">
        <f>($C$3*$C$7/$C$8-$J$5)*D13</f>
        <v>74.746090451851288</v>
      </c>
      <c r="G13" s="59">
        <f>$C$4*$C$7/$C$8*E13</f>
        <v>8.0870441816534644</v>
      </c>
      <c r="H13" s="59">
        <f>F13*$C$6/1000</f>
        <v>59.908244036254288</v>
      </c>
      <c r="I13" s="80">
        <f>G13*$C$6</f>
        <v>6481.6850411534351</v>
      </c>
      <c r="J13" s="103">
        <f>I13*$J$7</f>
        <v>4987.6612415843383</v>
      </c>
      <c r="K13" s="60">
        <f>H13*$J$6</f>
        <v>54.234662356950771</v>
      </c>
    </row>
    <row r="14" spans="1:11" ht="13.8" x14ac:dyDescent="0.3">
      <c r="A14" s="22" t="s">
        <v>71</v>
      </c>
      <c r="B14" s="22" t="s">
        <v>70</v>
      </c>
      <c r="C14" s="57"/>
      <c r="D14" s="58">
        <v>0.90080000000000005</v>
      </c>
      <c r="E14" s="58">
        <v>0.87960000000000005</v>
      </c>
      <c r="F14" s="59">
        <f>($C$3*$C$7/$C$8-$J$5)*D14</f>
        <v>74.837477246890785</v>
      </c>
      <c r="G14" s="59">
        <f t="shared" ref="G14:G15" si="0">$C$4*$C$7/$C$8*E14</f>
        <v>7.993442029646463</v>
      </c>
      <c r="H14" s="59">
        <f t="shared" ref="H14:H15" si="1">F14*$C$6/1000</f>
        <v>59.981489638610498</v>
      </c>
      <c r="I14" s="80">
        <f t="shared" ref="I14:I15" si="2">G14*$C$6</f>
        <v>6406.663852341344</v>
      </c>
      <c r="J14" s="103">
        <f t="shared" ref="J14:J15" si="3">I14*$J$7</f>
        <v>4929.9323835235245</v>
      </c>
      <c r="K14" s="60">
        <f t="shared" ref="K14:K15" si="4">H14*$J$6</f>
        <v>54.300971269468995</v>
      </c>
    </row>
    <row r="15" spans="1:11" ht="13.8" x14ac:dyDescent="0.3">
      <c r="A15" s="22" t="s">
        <v>71</v>
      </c>
      <c r="B15" s="22" t="s">
        <v>72</v>
      </c>
      <c r="C15" s="57"/>
      <c r="D15" s="58">
        <v>0.88819999999999999</v>
      </c>
      <c r="E15" s="58">
        <v>0.87360000000000004</v>
      </c>
      <c r="F15" s="59">
        <f>($C$3*$C$7/$C$8-$J$5)*D15</f>
        <v>73.790683049165622</v>
      </c>
      <c r="G15" s="59">
        <f t="shared" si="0"/>
        <v>7.9389165042054914</v>
      </c>
      <c r="H15" s="59">
        <f t="shared" si="1"/>
        <v>59.142494557075757</v>
      </c>
      <c r="I15" s="80">
        <f t="shared" si="2"/>
        <v>6362.9621889556593</v>
      </c>
      <c r="J15" s="103">
        <f t="shared" si="3"/>
        <v>4896.3039225172251</v>
      </c>
      <c r="K15" s="60">
        <f t="shared" si="4"/>
        <v>53.541432816987523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2021-07-09T21:57:35Z</dcterms:modified>
</cp:coreProperties>
</file>