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14_{B9803D5F-63A8-4C9D-9D28-045598BDE29D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H15" i="2" s="1"/>
  <c r="K15" i="2" s="1"/>
  <c r="F14" i="2"/>
  <c r="F13" i="2"/>
  <c r="G13" i="2" l="1"/>
  <c r="L13" i="2" l="1"/>
  <c r="I13" i="2" l="1"/>
  <c r="J13" i="2" s="1"/>
  <c r="H13" i="2"/>
  <c r="K13" i="2" s="1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E5" i="1" l="1"/>
  <c r="E8" i="1"/>
  <c r="E11" i="1"/>
  <c r="H14" i="2"/>
  <c r="K14" i="2" s="1"/>
  <c r="E10" i="1" l="1"/>
  <c r="I10" i="1" s="1"/>
  <c r="E13" i="1"/>
  <c r="I13" i="1" s="1"/>
  <c r="E7" i="1"/>
  <c r="I7" i="1" s="1"/>
  <c r="E6" i="1"/>
  <c r="E9" i="1"/>
  <c r="E12" i="1"/>
  <c r="I12" i="1" s="1"/>
  <c r="G14" i="2"/>
  <c r="I14" i="2" s="1"/>
  <c r="J14" i="2" s="1"/>
  <c r="G15" i="2"/>
  <c r="I15" i="2" s="1"/>
  <c r="J15" i="2" s="1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<sst xmlns="http://schemas.openxmlformats.org/spreadsheetml/2006/main" count="118" uniqueCount="69">
  <si>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</si>
  <si>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</si>
  <si>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</si>
  <si>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</si>
  <si>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</si>
  <si>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</si>
  <si>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</si>
  <si>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</si>
  <si>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</si>
  <si>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</si>
  <si>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</si>
  <si>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</si>
  <si>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</si>
  <si>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</si>
  <si>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</si>
  <si>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</si>
  <si>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</si>
  <si>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</si>
  <si>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</si>
  <si>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</si>
  <si>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</si>
  <si>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</si>
  <si>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</si>
  <si>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</si>
  <si>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</si>
  <si>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</si>
  <si>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</si>
  <si>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</si>
  <si>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</si>
  <si>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</si>
  <si>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</si>
  <si>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</si>
  <si>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</si>
  <si>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</si>
  <si>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</si>
  <si>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</si>
  <si>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</si>
  <si>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</si>
  <si>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</si>
  <si>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</si>
  <si>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</si>
  <si>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</si>
  <si>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</si>
  <si>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</si>
  <si>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</si>
  <si>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</si>
  <si>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</si>
  <si>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</si>
  <si>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</si>
  <si>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</si>
  <si>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</si>
  <si>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</si>
  <si>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</si>
  <si>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</si>
  <si>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</si>
  <si>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</si>
  <si>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</si>
  <si>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</si>
  <si>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</si>
  <si>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</si>
  <si>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</si>
  <si>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</si>
  <si>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</si>
  <si>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</si>
  <si>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</si>
  <si>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</si>
  <si>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Enero</t>
  </si>
  <si>
    <t>2015/02</t>
  </si>
  <si>
    <t xml:space="preserve">PNP 19T/21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</si>
</sst>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  <numFmt numFmtId="171" formatCode="0.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71" fontId="0" fillId="0" borderId="11" xfId="0" applyNumberFormat="1" applyBorder="1"/>
    <xf numFmtId="171" fontId="0" fillId="0" borderId="2" xfId="0" applyNumberFormat="1" applyBorder="1"/>
    <xf numFmtId="171" fontId="0" fillId="0" borderId="3" xfId="0" applyNumberFormat="1" applyBorder="1"/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G11" sqref="G1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21" t="s">
        <v>15</v>
      </c>
      <c r="J2" s="122"/>
      <c r="K2" s="122"/>
      <c r="L2" s="123"/>
    </row>
    <row r="3" spans="1:15" x14ac:dyDescent="0.25">
      <c r="A3" s="124" t="s">
        <v>14</v>
      </c>
      <c r="B3" s="127" t="s">
        <v>0</v>
      </c>
      <c r="C3" s="129" t="s">
        <v>1</v>
      </c>
      <c r="D3" s="59" t="s">
        <v>2</v>
      </c>
      <c r="E3" s="57" t="s">
        <v>3</v>
      </c>
      <c r="F3" s="32" t="s">
        <v>37</v>
      </c>
      <c r="G3" s="1" t="s">
        <v>4</v>
      </c>
      <c r="H3" s="2" t="s">
        <v>5</v>
      </c>
      <c r="I3" s="51" t="s">
        <v>35</v>
      </c>
      <c r="J3" s="50" t="s">
        <v>4</v>
      </c>
      <c r="K3" s="50" t="s">
        <v>34</v>
      </c>
      <c r="L3" s="39" t="s">
        <v>37</v>
      </c>
      <c r="N3" s="126" t="s">
        <v>64</v>
      </c>
      <c r="O3" s="126"/>
    </row>
    <row r="4" spans="1:15" ht="14.4" x14ac:dyDescent="0.3">
      <c r="A4" s="125"/>
      <c r="B4" s="128"/>
      <c r="C4" s="130"/>
      <c r="D4" s="60" t="s">
        <v>6</v>
      </c>
      <c r="E4" s="58" t="s">
        <v>7</v>
      </c>
      <c r="F4" s="33" t="s">
        <v>44</v>
      </c>
      <c r="G4" s="3" t="s">
        <v>63</v>
      </c>
      <c r="H4" s="4" t="s">
        <v>62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54</v>
      </c>
      <c r="O4" s="10" t="s">
        <v>57</v>
      </c>
    </row>
    <row r="5" spans="1:15" x14ac:dyDescent="0.25">
      <c r="A5" t="s">
        <v>57</v>
      </c>
      <c r="B5" s="5" t="s">
        <v>8</v>
      </c>
      <c r="C5" t="s">
        <v>59</v>
      </c>
      <c r="D5" s="17">
        <f>VLOOKUP($C5,Px!$B$13:$K$16,9,0)</f>
        <v>5720.7616915216704</v>
      </c>
      <c r="E5" s="74">
        <f>ROUND(VLOOKUP($C5,Px!$B$13:$K$16,10,0),3)</f>
        <v>52.918999999999997</v>
      </c>
      <c r="F5" s="40"/>
      <c r="G5" s="7"/>
      <c r="H5" s="76">
        <f>SOCOEPA!C6</f>
        <v>14121.532337389435</v>
      </c>
      <c r="I5" s="78">
        <f>H5*E5</f>
        <v>747297.36976231146</v>
      </c>
      <c r="J5" s="79">
        <f>G5*D5</f>
        <v>0</v>
      </c>
      <c r="K5" s="79">
        <v>17212.815197852422</v>
      </c>
      <c r="L5" s="80">
        <f t="shared" ref="L5:L12" si="0">H5*F5*1000</f>
        <v>0</v>
      </c>
      <c r="N5" s="11" t="str">
        <f>"Active Energy: "&amp;TEXT(H14,"#,###")&amp;" kWh"</f>
        <v>Active Energy: 65,347 kWh</v>
      </c>
      <c r="O5" s="12">
        <f>I14</f>
        <v>3355578.2332918639</v>
      </c>
    </row>
    <row r="6" spans="1:15" x14ac:dyDescent="0.25">
      <c r="A6" t="s">
        <v>57</v>
      </c>
      <c r="B6" t="s">
        <v>8</v>
      </c>
      <c r="C6" t="s">
        <v>60</v>
      </c>
      <c r="D6" s="16">
        <f>VLOOKUP($C6,Px!$B$13:$K$16,9,0)</f>
        <v>5164.2106618674115</v>
      </c>
      <c r="E6" s="75">
        <f>ROUND(VLOOKUP($C6,Px!$B$13:$K$16,10,0),3)</f>
        <v>48.084000000000003</v>
      </c>
      <c r="F6" s="41"/>
      <c r="G6" s="9"/>
      <c r="H6" s="77">
        <f>SOCOEPA!D6</f>
        <v>6741.2893947474558</v>
      </c>
      <c r="I6" s="81">
        <f t="shared" ref="I6:I13" si="1">H6*E6</f>
        <v>324148.15925703669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89 kW</v>
      </c>
      <c r="O6" s="12">
        <f>J14</f>
        <v>491630.72971877508</v>
      </c>
    </row>
    <row r="7" spans="1:15" x14ac:dyDescent="0.25">
      <c r="A7" t="s">
        <v>57</v>
      </c>
      <c r="B7" t="s">
        <v>8</v>
      </c>
      <c r="C7" t="s">
        <v>61</v>
      </c>
      <c r="D7" s="16">
        <f>VLOOKUP($C7,Px!$B$13:$K$16,9,0)</f>
        <v>5115.4493934082775</v>
      </c>
      <c r="E7" s="75">
        <f>ROUND(VLOOKUP($C7,Px!$B$13:$K$16,10,0),3)</f>
        <v>47.345999999999997</v>
      </c>
      <c r="F7" s="41"/>
      <c r="G7" s="9"/>
      <c r="H7" s="77">
        <f>SOCOEPA!E6</f>
        <v>137.32751432101324</v>
      </c>
      <c r="I7" s="81">
        <f t="shared" si="1"/>
        <v>6501.9084930426925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53582.359796890974</v>
      </c>
    </row>
    <row r="8" spans="1:15" x14ac:dyDescent="0.25">
      <c r="A8" t="s">
        <v>57</v>
      </c>
      <c r="B8" t="s">
        <v>9</v>
      </c>
      <c r="C8" t="s">
        <v>59</v>
      </c>
      <c r="D8" s="16">
        <f>VLOOKUP($C8,Px!$B$13:$K$16,9,0)</f>
        <v>5720.7616915216704</v>
      </c>
      <c r="E8" s="75">
        <f>ROUND(VLOOKUP($C8,Px!$B$13:$K$16,10,0),3)</f>
        <v>52.918999999999997</v>
      </c>
      <c r="F8" s="41"/>
      <c r="G8" s="9"/>
      <c r="H8" s="77">
        <f>SOCOEPA!C7</f>
        <v>19692.60602612478</v>
      </c>
      <c r="I8" s="81">
        <f t="shared" si="1"/>
        <v>1042113.0182964972</v>
      </c>
      <c r="J8" s="82">
        <f t="shared" si="2"/>
        <v>0</v>
      </c>
      <c r="K8" s="82">
        <v>23827.491979910155</v>
      </c>
      <c r="L8" s="83">
        <f t="shared" ref="L8:L10" si="3">H8*F8*1000</f>
        <v>0</v>
      </c>
      <c r="N8" s="11" t="s">
        <v>37</v>
      </c>
      <c r="O8" s="12">
        <f>L14</f>
        <v>0</v>
      </c>
    </row>
    <row r="9" spans="1:15" x14ac:dyDescent="0.25">
      <c r="A9" t="s">
        <v>57</v>
      </c>
      <c r="B9" t="s">
        <v>9</v>
      </c>
      <c r="C9" t="s">
        <v>60</v>
      </c>
      <c r="D9" s="16">
        <f>VLOOKUP($C9,Px!$B$13:$K$16,9,0)</f>
        <v>5164.2106618674115</v>
      </c>
      <c r="E9" s="75">
        <f>ROUND(VLOOKUP($C9,Px!$B$13:$K$16,10,0),3)</f>
        <v>48.084000000000003</v>
      </c>
      <c r="F9" s="41"/>
      <c r="G9" s="9"/>
      <c r="H9" s="77">
        <f>SOCOEPA!D7</f>
        <v>9175.798888879257</v>
      </c>
      <c r="I9" s="81">
        <f t="shared" si="1"/>
        <v>441209.11377287022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3900791.3228075299</v>
      </c>
    </row>
    <row r="10" spans="1:15" x14ac:dyDescent="0.25">
      <c r="A10" t="s">
        <v>57</v>
      </c>
      <c r="B10" t="s">
        <v>9</v>
      </c>
      <c r="C10" t="s">
        <v>61</v>
      </c>
      <c r="D10" s="16">
        <f>VLOOKUP($C10,Px!$B$13:$K$16,9,0)</f>
        <v>5115.4493934082775</v>
      </c>
      <c r="E10" s="75">
        <f>ROUND(VLOOKUP($C10,Px!$B$13:$K$16,10,0),3)</f>
        <v>47.345999999999997</v>
      </c>
      <c r="F10" s="41"/>
      <c r="G10" s="9"/>
      <c r="H10" s="77">
        <f>SOCOEPA!E7</f>
        <v>187.27563282523664</v>
      </c>
      <c r="I10" s="81">
        <f t="shared" si="1"/>
        <v>8866.7521117436536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57</v>
      </c>
      <c r="B11" t="s">
        <v>10</v>
      </c>
      <c r="C11" t="s">
        <v>59</v>
      </c>
      <c r="D11" s="16">
        <f>VLOOKUP($C11,Px!$B$13:$K$16,9,0)</f>
        <v>5720.7616915216704</v>
      </c>
      <c r="E11" s="75">
        <f>ROUND(VLOOKUP($C11,Px!$B$13:$K$16,10,0),3)</f>
        <v>52.918999999999997</v>
      </c>
      <c r="F11" s="41"/>
      <c r="G11" s="9">
        <f>SOCOEPA!G8</f>
        <v>60.270777179210668</v>
      </c>
      <c r="H11" s="77">
        <f>SOCOEPA!C8</f>
        <v>10389.380272818747</v>
      </c>
      <c r="I11" s="81">
        <f t="shared" si="1"/>
        <v>549795.61465729529</v>
      </c>
      <c r="J11" s="82">
        <f t="shared" si="2"/>
        <v>344794.7532050669</v>
      </c>
      <c r="K11" s="82">
        <v>12542.052619128403</v>
      </c>
      <c r="L11" s="83">
        <f t="shared" si="0"/>
        <v>0</v>
      </c>
    </row>
    <row r="12" spans="1:15" x14ac:dyDescent="0.25">
      <c r="A12" t="s">
        <v>57</v>
      </c>
      <c r="B12" t="s">
        <v>10</v>
      </c>
      <c r="C12" t="s">
        <v>60</v>
      </c>
      <c r="D12" s="16">
        <f>VLOOKUP($C12,Px!$B$13:$K$16,9,0)</f>
        <v>5164.2106618674115</v>
      </c>
      <c r="E12" s="75">
        <f>ROUND(VLOOKUP($C12,Px!$B$13:$K$16,10,0),3)</f>
        <v>48.084000000000003</v>
      </c>
      <c r="F12" s="41"/>
      <c r="G12" s="9">
        <f>SOCOEPA!H8</f>
        <v>27.869600398814242</v>
      </c>
      <c r="H12" s="77">
        <f>SOCOEPA!D8</f>
        <v>4804.1171882325852</v>
      </c>
      <c r="I12" s="81">
        <f t="shared" si="1"/>
        <v>231001.17087897565</v>
      </c>
      <c r="J12" s="82">
        <f t="shared" si="2"/>
        <v>143924.48752154078</v>
      </c>
      <c r="K12" s="82"/>
      <c r="L12" s="83">
        <f t="shared" si="0"/>
        <v>0</v>
      </c>
    </row>
    <row r="13" spans="1:15" x14ac:dyDescent="0.25">
      <c r="A13" t="s">
        <v>57</v>
      </c>
      <c r="B13" t="s">
        <v>10</v>
      </c>
      <c r="C13" t="s">
        <v>61</v>
      </c>
      <c r="D13" s="16">
        <f>VLOOKUP($C13,Px!$B$13:$K$16,9,0)</f>
        <v>5115.4493934082775</v>
      </c>
      <c r="E13" s="75">
        <f>ROUND(VLOOKUP($C13,Px!$B$13:$K$16,10,0),3)</f>
        <v>47.345999999999997</v>
      </c>
      <c r="F13" s="41"/>
      <c r="G13" s="9">
        <f>SOCOEPA!I8</f>
        <v>0.56915605419126936</v>
      </c>
      <c r="H13" s="77">
        <f>SOCOEPA!E8</f>
        <v>98.110211255244579</v>
      </c>
      <c r="I13" s="81">
        <f t="shared" si="1"/>
        <v>4645.1260620908097</v>
      </c>
      <c r="J13" s="82">
        <f t="shared" si="2"/>
        <v>2911.4889921673775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89"/>
      <c r="F14" s="90" t="s">
        <v>11</v>
      </c>
      <c r="G14" s="114">
        <f t="shared" ref="G14:L14" si="4">SUM(G5:G13)</f>
        <v>88.709533632216178</v>
      </c>
      <c r="H14" s="88">
        <f t="shared" si="4"/>
        <v>65347.437466593765</v>
      </c>
      <c r="I14" s="91">
        <f>SUM(I5:I13)</f>
        <v>3355578.2332918639</v>
      </c>
      <c r="J14" s="91">
        <f t="shared" si="4"/>
        <v>491630.72971877508</v>
      </c>
      <c r="K14" s="91">
        <f t="shared" si="4"/>
        <v>53582.359796890974</v>
      </c>
      <c r="L14" s="88">
        <f t="shared" si="4"/>
        <v>0</v>
      </c>
    </row>
    <row r="16" spans="1:15" x14ac:dyDescent="0.25">
      <c r="E16" s="11" t="s">
        <v>51</v>
      </c>
      <c r="F16" t="s">
        <v>52</v>
      </c>
      <c r="L16" s="106"/>
      <c r="M16" s="106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A2" sqref="A2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115" t="s">
        <v>67</v>
      </c>
    </row>
    <row r="3" spans="1:9" ht="15" thickBot="1" x14ac:dyDescent="0.35">
      <c r="A3" s="34" t="s">
        <v>36</v>
      </c>
      <c r="B3" s="34" t="s">
        <v>66</v>
      </c>
    </row>
    <row r="4" spans="1:9" ht="15" thickBot="1" x14ac:dyDescent="0.35">
      <c r="C4" s="131" t="s">
        <v>58</v>
      </c>
      <c r="D4" s="132"/>
      <c r="E4" s="132"/>
      <c r="F4" s="133"/>
      <c r="G4" s="131" t="s">
        <v>22</v>
      </c>
      <c r="H4" s="132"/>
      <c r="I4" s="133"/>
    </row>
    <row r="5" spans="1:9" ht="15" thickBot="1" x14ac:dyDescent="0.35">
      <c r="A5" s="35" t="s">
        <v>38</v>
      </c>
      <c r="B5" s="36" t="s">
        <v>39</v>
      </c>
      <c r="C5" s="96" t="s">
        <v>59</v>
      </c>
      <c r="D5" s="97" t="s">
        <v>60</v>
      </c>
      <c r="E5" s="99" t="s">
        <v>61</v>
      </c>
      <c r="F5" s="96" t="s">
        <v>11</v>
      </c>
      <c r="G5" s="96" t="s">
        <v>59</v>
      </c>
      <c r="H5" s="97" t="s">
        <v>60</v>
      </c>
      <c r="I5" s="98" t="s">
        <v>61</v>
      </c>
    </row>
    <row r="6" spans="1:9" x14ac:dyDescent="0.25">
      <c r="A6" s="37" t="s">
        <v>40</v>
      </c>
      <c r="B6" s="38" t="s">
        <v>41</v>
      </c>
      <c r="C6" s="100">
        <v>14121.532337389435</v>
      </c>
      <c r="D6" s="101">
        <v>6741.2893947474558</v>
      </c>
      <c r="E6" s="111">
        <v>137.32751432101324</v>
      </c>
      <c r="F6" s="102">
        <f>SUM(C6:E6)</f>
        <v>21000.149246457902</v>
      </c>
      <c r="G6" s="110">
        <v>0</v>
      </c>
      <c r="H6" s="5">
        <v>0</v>
      </c>
      <c r="I6" s="6">
        <v>0</v>
      </c>
    </row>
    <row r="7" spans="1:9" x14ac:dyDescent="0.25">
      <c r="A7" s="37" t="s">
        <v>40</v>
      </c>
      <c r="B7" s="38" t="s">
        <v>42</v>
      </c>
      <c r="C7" s="103">
        <v>19692.60602612478</v>
      </c>
      <c r="D7" s="104">
        <v>9175.798888879257</v>
      </c>
      <c r="E7" s="112">
        <v>187.27563282523664</v>
      </c>
      <c r="F7" s="105">
        <f t="shared" ref="F7:F8" si="0">SUM(C7:E7)</f>
        <v>29055.680547829274</v>
      </c>
      <c r="G7" s="84">
        <v>0</v>
      </c>
      <c r="H7" s="106">
        <v>0</v>
      </c>
      <c r="I7" s="8">
        <v>0</v>
      </c>
    </row>
    <row r="8" spans="1:9" x14ac:dyDescent="0.25">
      <c r="A8" s="37" t="s">
        <v>40</v>
      </c>
      <c r="B8" s="38" t="s">
        <v>43</v>
      </c>
      <c r="C8" s="107">
        <v>10389.380272818747</v>
      </c>
      <c r="D8" s="108">
        <v>4804.1171882325852</v>
      </c>
      <c r="E8" s="113">
        <v>98.110211255244579</v>
      </c>
      <c r="F8" s="109">
        <f t="shared" si="0"/>
        <v>15291.607672306578</v>
      </c>
      <c r="G8" s="116">
        <v>60.270777179210668</v>
      </c>
      <c r="H8" s="117">
        <v>27.869600398814242</v>
      </c>
      <c r="I8" s="118">
        <v>0.56915605419126936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L27"/>
  <sheetViews>
    <sheetView topLeftCell="B1" zoomScaleNormal="100" workbookViewId="0">
      <selection activeCell="E22" sqref="E22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2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2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4">
        <v>44539</v>
      </c>
    </row>
    <row r="4" spans="1:12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55</v>
      </c>
      <c r="I4" s="45" t="s">
        <v>65</v>
      </c>
    </row>
    <row r="5" spans="1:12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53</v>
      </c>
      <c r="H5" s="85">
        <v>2.8331890392315939</v>
      </c>
      <c r="I5" s="85">
        <v>2.8632306524640785</v>
      </c>
    </row>
    <row r="6" spans="1:12" ht="13.8" x14ac:dyDescent="0.3">
      <c r="A6" s="23" t="s">
        <v>24</v>
      </c>
      <c r="B6" s="22"/>
      <c r="C6" s="22">
        <v>801.49</v>
      </c>
      <c r="D6" s="24" t="s">
        <v>68</v>
      </c>
      <c r="F6" s="22"/>
      <c r="G6" s="66" t="s">
        <v>49</v>
      </c>
      <c r="H6" s="92">
        <v>0.90529547693185475</v>
      </c>
      <c r="I6" s="119">
        <v>0.93996007442596441</v>
      </c>
      <c r="J6" s="54"/>
    </row>
    <row r="7" spans="1:12" ht="13.8" x14ac:dyDescent="0.3">
      <c r="A7" s="23" t="s">
        <v>25</v>
      </c>
      <c r="B7" s="22"/>
      <c r="C7" s="86">
        <v>257.74599999999998</v>
      </c>
      <c r="D7" s="24"/>
      <c r="E7" s="22"/>
      <c r="F7" s="22"/>
      <c r="G7" s="67" t="s">
        <v>50</v>
      </c>
      <c r="H7" s="93">
        <v>0.76950071006485832</v>
      </c>
      <c r="I7" s="120">
        <v>0.83945236799718903</v>
      </c>
    </row>
    <row r="8" spans="1:12" ht="13.8" x14ac:dyDescent="0.3">
      <c r="A8" s="23" t="s">
        <v>26</v>
      </c>
      <c r="B8" s="22"/>
      <c r="C8" s="28">
        <v>237.09</v>
      </c>
      <c r="D8" s="29"/>
      <c r="E8" s="22"/>
      <c r="F8" s="22"/>
      <c r="G8" s="22"/>
      <c r="H8" s="95"/>
    </row>
    <row r="9" spans="1:12" ht="13.8" x14ac:dyDescent="0.3">
      <c r="A9" s="25" t="s">
        <v>27</v>
      </c>
      <c r="B9" s="26"/>
      <c r="C9" s="30"/>
      <c r="D9" s="31" t="s">
        <v>56</v>
      </c>
      <c r="E9" s="22"/>
      <c r="F9" s="22"/>
      <c r="G9" s="22"/>
    </row>
    <row r="10" spans="1:12" ht="13.8" x14ac:dyDescent="0.3">
      <c r="A10" s="22"/>
      <c r="B10" s="22"/>
      <c r="C10" s="22"/>
      <c r="D10" s="22"/>
      <c r="E10" s="22"/>
      <c r="F10" s="22"/>
      <c r="G10" s="22"/>
    </row>
    <row r="11" spans="1:12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2" ht="27.6" x14ac:dyDescent="0.25">
      <c r="A12" s="45" t="s">
        <v>45</v>
      </c>
      <c r="B12" s="45" t="s">
        <v>28</v>
      </c>
      <c r="C12" s="45" t="s">
        <v>46</v>
      </c>
      <c r="D12" s="45" t="s">
        <v>29</v>
      </c>
      <c r="E12" s="45" t="s">
        <v>48</v>
      </c>
      <c r="F12" s="45" t="s">
        <v>30</v>
      </c>
      <c r="G12" s="45" t="s">
        <v>31</v>
      </c>
      <c r="H12" s="45" t="s">
        <v>32</v>
      </c>
      <c r="I12" s="45" t="s">
        <v>33</v>
      </c>
      <c r="J12" s="72" t="s">
        <v>33</v>
      </c>
      <c r="K12" s="73" t="s">
        <v>47</v>
      </c>
    </row>
    <row r="13" spans="1:12" ht="13.8" x14ac:dyDescent="0.3">
      <c r="A13" s="22" t="s">
        <v>57</v>
      </c>
      <c r="B13" s="22" t="s">
        <v>59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7">
        <f>I13*$H$7</f>
        <v>5720.7616915216704</v>
      </c>
      <c r="K13" s="49">
        <f>H13*$H$6</f>
        <v>52.919064481611315</v>
      </c>
      <c r="L13">
        <f>$L$14</f>
        <v>0</v>
      </c>
    </row>
    <row r="14" spans="1:12" ht="13.8" x14ac:dyDescent="0.3">
      <c r="A14" s="22" t="s">
        <v>57</v>
      </c>
      <c r="B14" s="22" t="s">
        <v>60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7">
        <f>I14*$H$7</f>
        <v>5164.2106618674115</v>
      </c>
      <c r="K14" s="49">
        <f>H14*$H$6</f>
        <v>48.084035033834596</v>
      </c>
    </row>
    <row r="15" spans="1:12" ht="13.8" x14ac:dyDescent="0.3">
      <c r="A15" s="22" t="s">
        <v>57</v>
      </c>
      <c r="B15" s="22" t="s">
        <v>61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>F15*$C$6/1000</f>
        <v>52.29869298859348</v>
      </c>
      <c r="I15" s="65">
        <f t="shared" si="2"/>
        <v>6647.7513620190366</v>
      </c>
      <c r="J15" s="87">
        <f>I15*$H$7</f>
        <v>5115.4493934082775</v>
      </c>
      <c r="K15" s="49">
        <f>H15*$H$6</f>
        <v>47.345770212021385</v>
      </c>
    </row>
    <row r="16" spans="1:12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7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1" spans="1:9" ht="13.8" x14ac:dyDescent="0.3">
      <c r="D21" s="47"/>
      <c r="E21" s="47"/>
    </row>
    <row r="22" spans="1:9" ht="13.8" x14ac:dyDescent="0.3">
      <c r="D22" s="47"/>
      <c r="E22" s="47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2022-02-15T21:33:49Z</dcterms:modified>
</cp:coreProperties>
</file>