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8-Ago\"/>
    </mc:Choice>
  </mc:AlternateContent>
  <xr:revisionPtr revIDLastSave="0" documentId="13_ncr:1_{3E5F0CCA-7AAD-436F-8D6B-B633E7B937C5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PELEC" sheetId="3" r:id="rId2"/>
    <sheet name="Precios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6" i="3" l="1"/>
  <c r="H5" i="1" l="1"/>
  <c r="H6" i="1"/>
  <c r="E6" i="1"/>
  <c r="E7" i="1"/>
  <c r="E8" i="1"/>
  <c r="E5" i="1"/>
  <c r="D6" i="1"/>
  <c r="D7" i="1"/>
  <c r="D8" i="1"/>
  <c r="D5" i="1"/>
  <c r="G8" i="1" l="1"/>
  <c r="G7" i="1"/>
  <c r="G6" i="1"/>
  <c r="G5" i="1"/>
  <c r="H8" i="1" l="1"/>
  <c r="H7" i="1"/>
  <c r="K9" i="1" l="1"/>
  <c r="O6" i="1" s="1"/>
  <c r="L8" i="1" l="1"/>
  <c r="J8" i="1" l="1"/>
  <c r="I8" i="1"/>
  <c r="J5" i="1" l="1"/>
  <c r="J6" i="1"/>
  <c r="J7" i="1"/>
  <c r="I7" i="1" l="1"/>
  <c r="I6" i="1"/>
  <c r="G9" i="1" l="1"/>
  <c r="N5" i="1" s="1"/>
  <c r="H9" i="1"/>
  <c r="N4" i="1" s="1"/>
  <c r="I5" i="1"/>
  <c r="L5" i="1"/>
  <c r="L6" i="1"/>
  <c r="L7" i="1"/>
  <c r="J9" i="1"/>
  <c r="O5" i="1" s="1"/>
  <c r="I9" i="1" l="1"/>
  <c r="O4" i="1" s="1"/>
  <c r="L9" i="1"/>
  <c r="O7" i="1" s="1"/>
  <c r="O8" i="1" l="1"/>
</calcChain>
</file>

<file path=xl/sharedStrings.xml><?xml version="1.0" encoding="utf-8"?>
<sst xmlns="http://schemas.openxmlformats.org/spreadsheetml/2006/main" count="120" uniqueCount="74">
  <si>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</si>
  <si>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</si>
  <si>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</si>
  <si>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</si>
  <si>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</si>
  <si>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</si>
  <si>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</si>
  <si>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</si>
  <si>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</si>
  <si>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</si>
  <si>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</si>
  <si>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</si>
  <si>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</si>
  <si>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</si>
  <si>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</si>
  <si>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</si>
  <si>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</si>
  <si>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</si>
  <si>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</si>
  <si>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</si>
  <si>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</si>
  <si>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</si>
  <si>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</si>
  <si>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</si>
  <si>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</si>
  <si>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</si>
  <si>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</si>
  <si>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</si>
  <si>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</si>
  <si>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</si>
  <si>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</si>
  <si>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</si>
  <si>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</si>
  <si>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</si>
  <si>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</si>
  <si>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</si>
  <si>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</si>
  <si>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</si>
  <si>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</si>
  <si>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</si>
  <si>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</si>
  <si>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</si>
  <si>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</si>
  <si>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</si>
  <si>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</si>
  <si>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</si>
  <si>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</si>
  <si>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</si>
  <si>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</si>
  <si>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</si>
  <si>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</si>
  <si>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</si>
  <si>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</si>
  <si>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</si>
  <si>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Rapel 220</t>
  </si>
  <si>
    <t>Conceptos</t>
  </si>
  <si>
    <t>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</si>
  <si>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</si>
  <si>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</si>
  <si>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</si>
  <si>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</si>
  <si>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</si>
  <si>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</si>
  <si>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</si>
  <si>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</si>
  <si>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</si>
  <si>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</si>
  <si>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2015/01</t>
  </si>
  <si>
    <t>9T S2/2021</t>
  </si>
  <si>
    <t>ALTO JAHUEL 220</t>
  </si>
  <si>
    <t>CHARRUA 220</t>
  </si>
  <si>
    <t>ITAHUE 220</t>
  </si>
  <si>
    <t>RAPEL 220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</si>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</sst>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_-* #,##0_-;\-* #,##0_-;_-* &quot;-&quot;_-;_-@_-"/>
    <numFmt numFmtId="173" formatCode="_-&quot;$&quot;\ * #,##0.00_-;\-&quot;$&quot;\ * #,##0.00_-;_-&quot;$&quot;\ * &quot;-&quot;??_-;_-@_-"/>
    <numFmt numFmtId="174" formatCode="_-[$€-2]\ * #,##0.00_-;\-[$€-2]\ * #,##0.00_-;_-[$€-2]\ * &quot;-&quot;??_-"/>
    <numFmt numFmtId="175" formatCode="_-* #,##0.00\ [$€]_-;\-* #,##0.00\ [$€]_-;_-* &quot;-&quot;??\ [$€]_-;_-@_-"/>
    <numFmt numFmtId="176" formatCode="\$#,##0\ ;\(\$#,##0\)"/>
    <numFmt numFmtId="177" formatCode="_-* #,##0.00\ _P_t_a_-;\-* #,##0.00\ _P_t_a_-;_-* &quot;-&quot;??\ _P_t_a_-;_-@_-"/>
    <numFmt numFmtId="178" formatCode="_ [$€-2]\ * #,##0.00_ ;_ [$€-2]\ * \-#,##0.00_ ;_ [$€-2]\ * &quot;-&quot;??_ "/>
    <numFmt numFmtId="179" formatCode="_-* #,##0.00\ _€_-;\-* #,##0.00\ _€_-;_-* &quot;-&quot;??\ _€_-;_-@_-"/>
    <numFmt numFmtId="180" formatCode="_ &quot;$&quot;\ * #,##0.00_ ;_ &quot;$&quot;\ * \-#,##0.00_ ;_ &quot;$&quot;\ * &quot;-&quot;??_ ;_ @_ "/>
    <numFmt numFmtId="181" formatCode="_-* #,##0.00\ _$_-;\-* #,##0.00\ _$_-;_-* &quot;-&quot;??\ _$_-;_-@_-"/>
    <numFmt numFmtId="182" formatCode="#,##0.000;[Red]\-#,##0.000"/>
    <numFmt numFmtId="183" formatCode="_([$€]* #,##0.00_);_([$€]* \(#,##0.00\);_([$€]* &quot;-&quot;??_);_(@_)"/>
    <numFmt numFmtId="184" formatCode="General_)"/>
    <numFmt numFmtId="185" formatCode="_ * #,##0_ ;_ * \-#,##0_ ;_ * \-_ ;_ @_ "/>
    <numFmt numFmtId="186" formatCode="0\ %"/>
    <numFmt numFmtId="187" formatCode="_-* #,##0.00_-;\-* #,##0.00_-;_-* \-??_-;_-@_-"/>
    <numFmt numFmtId="188" formatCode="_-&quot;$ &quot;* #,##0.00_-;&quot;-$ &quot;* #,##0.00_-;_-&quot;$ &quot;* \-??_-;_-@_-"/>
    <numFmt numFmtId="189" formatCode="_-* #,##0.00\ _P_t_s_-;\-* #,##0.00\ _P_t_s_-;_-* &quot;-&quot;??\ _P_t_s_-;_-@_-"/>
  </numFmts>
  <fonts count="89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85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9" fillId="0" borderId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4" borderId="0" applyNumberFormat="0" applyBorder="0" applyAlignment="0" applyProtection="0"/>
    <xf numFmtId="0" fontId="33" fillId="41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4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0" fillId="0" borderId="0"/>
    <xf numFmtId="0" fontId="35" fillId="48" borderId="0" applyNumberFormat="0" applyBorder="0" applyAlignment="0" applyProtection="0"/>
    <xf numFmtId="0" fontId="36" fillId="49" borderId="39" applyNumberFormat="0" applyAlignment="0" applyProtection="0"/>
    <xf numFmtId="0" fontId="37" fillId="50" borderId="40" applyNumberFormat="0" applyAlignment="0" applyProtection="0"/>
    <xf numFmtId="0" fontId="38" fillId="0" borderId="41" applyNumberFormat="0" applyFill="0" applyAlignment="0" applyProtection="0"/>
    <xf numFmtId="0" fontId="39" fillId="0" borderId="0" applyNumberFormat="0" applyFill="0" applyBorder="0" applyAlignment="0" applyProtection="0"/>
    <xf numFmtId="0" fontId="34" fillId="47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47" borderId="0" applyNumberFormat="0" applyBorder="0" applyAlignment="0" applyProtection="0"/>
    <xf numFmtId="0" fontId="34" fillId="54" borderId="0" applyNumberFormat="0" applyBorder="0" applyAlignment="0" applyProtection="0"/>
    <xf numFmtId="0" fontId="40" fillId="45" borderId="39" applyNumberFormat="0" applyAlignment="0" applyProtection="0"/>
    <xf numFmtId="174" fontId="30" fillId="0" borderId="0" applyFont="0" applyFill="0" applyBorder="0" applyAlignment="0" applyProtection="0"/>
    <xf numFmtId="0" fontId="41" fillId="55" borderId="0" applyNumberFormat="0" applyBorder="0" applyAlignment="0" applyProtection="0"/>
    <xf numFmtId="0" fontId="42" fillId="45" borderId="0" applyNumberFormat="0" applyBorder="0" applyAlignment="0" applyProtection="0"/>
    <xf numFmtId="0" fontId="29" fillId="42" borderId="42" applyNumberFormat="0" applyFont="0" applyAlignment="0" applyProtection="0"/>
    <xf numFmtId="0" fontId="43" fillId="49" borderId="43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44" applyNumberFormat="0" applyFill="0" applyAlignment="0" applyProtection="0"/>
    <xf numFmtId="0" fontId="48" fillId="0" borderId="45" applyNumberFormat="0" applyFill="0" applyAlignment="0" applyProtection="0"/>
    <xf numFmtId="0" fontId="39" fillId="0" borderId="46" applyNumberFormat="0" applyFill="0" applyAlignment="0" applyProtection="0"/>
    <xf numFmtId="0" fontId="49" fillId="0" borderId="47" applyNumberFormat="0" applyFill="0" applyAlignment="0" applyProtection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56" fillId="0" borderId="0" applyFont="0" applyFill="0" applyBorder="0" applyAlignment="0" applyProtection="0"/>
    <xf numFmtId="2" fontId="56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56" fillId="0" borderId="0" applyFont="0" applyFill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56" fillId="0" borderId="0" applyFont="0" applyFill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39" fillId="0" borderId="46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3" fillId="0" borderId="0"/>
    <xf numFmtId="0" fontId="62" fillId="0" borderId="0" applyNumberFormat="0" applyFill="0" applyBorder="0" applyAlignment="0" applyProtection="0"/>
    <xf numFmtId="0" fontId="17" fillId="0" borderId="30" applyNumberFormat="0" applyFill="0" applyAlignment="0" applyProtection="0"/>
    <xf numFmtId="0" fontId="18" fillId="0" borderId="31" applyNumberFormat="0" applyFill="0" applyAlignment="0" applyProtection="0"/>
    <xf numFmtId="0" fontId="19" fillId="0" borderId="32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63" fillId="11" borderId="0" applyNumberFormat="0" applyBorder="0" applyAlignment="0" applyProtection="0"/>
    <xf numFmtId="0" fontId="22" fillId="12" borderId="33" applyNumberFormat="0" applyAlignment="0" applyProtection="0"/>
    <xf numFmtId="0" fontId="23" fillId="13" borderId="34" applyNumberFormat="0" applyAlignment="0" applyProtection="0"/>
    <xf numFmtId="0" fontId="24" fillId="13" borderId="33" applyNumberFormat="0" applyAlignment="0" applyProtection="0"/>
    <xf numFmtId="0" fontId="25" fillId="0" borderId="35" applyNumberFormat="0" applyFill="0" applyAlignment="0" applyProtection="0"/>
    <xf numFmtId="0" fontId="26" fillId="14" borderId="36" applyNumberFormat="0" applyAlignment="0" applyProtection="0"/>
    <xf numFmtId="0" fontId="27" fillId="0" borderId="0" applyNumberFormat="0" applyFill="0" applyBorder="0" applyAlignment="0" applyProtection="0"/>
    <xf numFmtId="0" fontId="3" fillId="15" borderId="37" applyNumberFormat="0" applyFont="0" applyAlignment="0" applyProtection="0"/>
    <xf numFmtId="0" fontId="64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2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8" fillId="39" borderId="0" applyNumberFormat="0" applyBorder="0" applyAlignment="0" applyProtection="0"/>
    <xf numFmtId="0" fontId="65" fillId="0" borderId="0"/>
    <xf numFmtId="177" fontId="66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3" fillId="0" borderId="0"/>
    <xf numFmtId="0" fontId="3" fillId="15" borderId="37" applyNumberFormat="0" applyFon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0" fillId="0" borderId="0"/>
    <xf numFmtId="0" fontId="29" fillId="0" borderId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29" fillId="0" borderId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43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>
      <alignment wrapText="1"/>
    </xf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29" fillId="0" borderId="0"/>
    <xf numFmtId="3" fontId="71" fillId="68" borderId="0">
      <alignment horizontal="left"/>
    </xf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3" fillId="4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3" fontId="72" fillId="56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3" fillId="43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3" fillId="42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4" fillId="43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55" borderId="0" applyNumberFormat="0" applyBorder="0" applyAlignment="0" applyProtection="0"/>
    <xf numFmtId="0" fontId="34" fillId="43" borderId="0" applyNumberFormat="0" applyBorder="0" applyAlignment="0" applyProtection="0"/>
    <xf numFmtId="0" fontId="73" fillId="56" borderId="0">
      <alignment horizontal="left"/>
    </xf>
    <xf numFmtId="0" fontId="35" fillId="43" borderId="0" applyNumberFormat="0" applyBorder="0" applyAlignment="0" applyProtection="0"/>
    <xf numFmtId="0" fontId="44" fillId="0" borderId="54" applyNumberFormat="0" applyFill="0" applyAlignment="0" applyProtection="0"/>
    <xf numFmtId="181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69" borderId="0" applyNumberFormat="0" applyBorder="0" applyAlignment="0" applyProtection="0"/>
    <xf numFmtId="0" fontId="34" fillId="51" borderId="0" applyNumberFormat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1" fillId="59" borderId="0" applyNumberFormat="0" applyBorder="0" applyAlignment="0" applyProtection="0"/>
    <xf numFmtId="3" fontId="75" fillId="68" borderId="2">
      <alignment horizontal="center"/>
    </xf>
    <xf numFmtId="0" fontId="76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4" fontId="7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69" fillId="0" borderId="0">
      <alignment wrapText="1"/>
    </xf>
    <xf numFmtId="0" fontId="69" fillId="0" borderId="0">
      <alignment wrapText="1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3" fontId="73" fillId="70" borderId="0">
      <alignment horizontal="left"/>
    </xf>
    <xf numFmtId="3" fontId="71" fillId="70" borderId="0">
      <alignment horizontal="left"/>
    </xf>
    <xf numFmtId="3" fontId="78" fillId="70" borderId="0">
      <alignment horizontal="center"/>
    </xf>
    <xf numFmtId="0" fontId="79" fillId="0" borderId="55" applyNumberFormat="0" applyFill="0" applyAlignment="0" applyProtection="0"/>
    <xf numFmtId="0" fontId="80" fillId="0" borderId="56" applyNumberFormat="0" applyFill="0" applyAlignment="0" applyProtection="0"/>
    <xf numFmtId="0" fontId="81" fillId="0" borderId="0" applyNumberFormat="0" applyFill="0" applyBorder="0" applyAlignment="0" applyProtection="0"/>
    <xf numFmtId="0" fontId="43" fillId="0" borderId="57" applyNumberFormat="0" applyFill="0" applyAlignment="0" applyProtection="0"/>
    <xf numFmtId="3" fontId="75" fillId="57" borderId="2">
      <alignment horizontal="center" vertical="center"/>
    </xf>
    <xf numFmtId="3" fontId="82" fillId="70" borderId="0">
      <alignment horizontal="left"/>
    </xf>
    <xf numFmtId="3" fontId="72" fillId="71" borderId="0">
      <alignment horizontal="right"/>
    </xf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7" fillId="0" borderId="30" applyNumberFormat="0" applyFill="0" applyAlignment="0" applyProtection="0"/>
    <xf numFmtId="0" fontId="18" fillId="0" borderId="31" applyNumberFormat="0" applyFill="0" applyAlignment="0" applyProtection="0"/>
    <xf numFmtId="0" fontId="19" fillId="0" borderId="32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2" borderId="33" applyNumberFormat="0" applyAlignment="0" applyProtection="0"/>
    <xf numFmtId="0" fontId="23" fillId="13" borderId="34" applyNumberFormat="0" applyAlignment="0" applyProtection="0"/>
    <xf numFmtId="0" fontId="24" fillId="13" borderId="33" applyNumberFormat="0" applyAlignment="0" applyProtection="0"/>
    <xf numFmtId="0" fontId="25" fillId="0" borderId="35" applyNumberFormat="0" applyFill="0" applyAlignment="0" applyProtection="0"/>
    <xf numFmtId="0" fontId="26" fillId="14" borderId="36" applyNumberFormat="0" applyAlignment="0" applyProtection="0"/>
    <xf numFmtId="0" fontId="27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28" fillId="16" borderId="0" applyNumberFormat="0" applyBorder="0" applyAlignment="0" applyProtection="0"/>
    <xf numFmtId="0" fontId="2" fillId="18" borderId="0" applyNumberFormat="0" applyBorder="0" applyAlignment="0" applyProtection="0"/>
    <xf numFmtId="0" fontId="2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8" fillId="24" borderId="0" applyNumberFormat="0" applyBorder="0" applyAlignment="0" applyProtection="0"/>
    <xf numFmtId="0" fontId="2" fillId="26" borderId="0" applyNumberFormat="0" applyBorder="0" applyAlignment="0" applyProtection="0"/>
    <xf numFmtId="0" fontId="2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8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8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83" fillId="0" borderId="0"/>
    <xf numFmtId="187" fontId="83" fillId="0" borderId="0" applyBorder="0" applyProtection="0"/>
    <xf numFmtId="188" fontId="83" fillId="0" borderId="0" applyBorder="0" applyProtection="0"/>
    <xf numFmtId="186" fontId="83" fillId="0" borderId="0" applyBorder="0" applyProtection="0"/>
    <xf numFmtId="185" fontId="83" fillId="0" borderId="0" applyBorder="0" applyProtection="0"/>
    <xf numFmtId="41" fontId="83" fillId="0" borderId="0" applyFont="0" applyFill="0" applyBorder="0" applyAlignment="0" applyProtection="0"/>
    <xf numFmtId="179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4" fillId="0" borderId="0"/>
    <xf numFmtId="0" fontId="84" fillId="0" borderId="0"/>
    <xf numFmtId="0" fontId="2" fillId="15" borderId="37" applyNumberFormat="0" applyFont="0" applyAlignment="0" applyProtection="0"/>
    <xf numFmtId="172" fontId="2" fillId="0" borderId="0" applyFont="0" applyFill="0" applyBorder="0" applyAlignment="0" applyProtection="0"/>
    <xf numFmtId="0" fontId="63" fillId="11" borderId="0" applyNumberFormat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5" borderId="0" applyNumberFormat="0" applyBorder="0" applyAlignment="0" applyProtection="0"/>
    <xf numFmtId="0" fontId="28" fillId="39" borderId="0" applyNumberFormat="0" applyBorder="0" applyAlignment="0" applyProtection="0"/>
    <xf numFmtId="0" fontId="32" fillId="0" borderId="0"/>
    <xf numFmtId="0" fontId="86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175" fontId="31" fillId="0" borderId="0" applyFont="0" applyFill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32" fillId="0" borderId="0"/>
    <xf numFmtId="9" fontId="2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6" fillId="0" borderId="0"/>
    <xf numFmtId="9" fontId="29" fillId="0" borderId="0" applyFont="0" applyFill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29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4" fontId="29" fillId="0" borderId="0" applyFont="0" applyFill="0" applyBorder="0" applyAlignment="0" applyProtection="0"/>
    <xf numFmtId="0" fontId="32" fillId="0" borderId="0"/>
    <xf numFmtId="0" fontId="66" fillId="0" borderId="0"/>
    <xf numFmtId="183" fontId="30" fillId="0" borderId="0" applyFont="0" applyFill="0" applyBorder="0" applyAlignment="0" applyProtection="0"/>
    <xf numFmtId="189" fontId="29" fillId="0" borderId="0" applyFont="0" applyFill="0" applyBorder="0" applyAlignment="0" applyProtection="0"/>
    <xf numFmtId="0" fontId="32" fillId="0" borderId="0"/>
    <xf numFmtId="0" fontId="29" fillId="0" borderId="0" applyFont="0" applyFill="0" applyBorder="0" applyAlignment="0" applyProtection="0"/>
    <xf numFmtId="0" fontId="32" fillId="0" borderId="0"/>
    <xf numFmtId="0" fontId="29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0" fontId="32" fillId="0" borderId="0"/>
    <xf numFmtId="164" fontId="29" fillId="0" borderId="0" applyFont="0" applyFill="0" applyBorder="0" applyAlignment="0" applyProtection="0"/>
    <xf numFmtId="0" fontId="32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5" fillId="17" borderId="0" applyNumberFormat="0" applyBorder="0" applyAlignment="0" applyProtection="0"/>
    <xf numFmtId="164" fontId="2" fillId="0" borderId="0" applyFont="0" applyFill="0" applyBorder="0" applyAlignment="0" applyProtection="0"/>
    <xf numFmtId="0" fontId="85" fillId="25" borderId="0" applyNumberFormat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85" fillId="17" borderId="0" applyNumberFormat="0" applyBorder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85" fillId="25" borderId="0" applyNumberFormat="0" applyBorder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164" fontId="2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41" fontId="2" fillId="0" borderId="0" applyFont="0" applyFill="0" applyBorder="0" applyAlignment="0" applyProtection="0"/>
    <xf numFmtId="0" fontId="85" fillId="17" borderId="0" applyNumberFormat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172" fontId="2" fillId="0" borderId="0" applyFont="0" applyFill="0" applyBorder="0" applyAlignment="0" applyProtection="0"/>
    <xf numFmtId="0" fontId="32" fillId="0" borderId="0"/>
    <xf numFmtId="0" fontId="29" fillId="0" borderId="0"/>
    <xf numFmtId="164" fontId="2" fillId="0" borderId="0" applyFont="0" applyFill="0" applyBorder="0" applyAlignment="0" applyProtection="0"/>
    <xf numFmtId="0" fontId="29" fillId="0" borderId="0"/>
    <xf numFmtId="0" fontId="29" fillId="0" borderId="0"/>
    <xf numFmtId="172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5" borderId="37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7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3" fillId="0" borderId="0"/>
    <xf numFmtId="187" fontId="83" fillId="0" borderId="0" applyBorder="0" applyProtection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5" borderId="37" applyNumberFormat="0" applyFont="0" applyAlignment="0" applyProtection="0"/>
    <xf numFmtId="17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41" fontId="1" fillId="0" borderId="0" applyFont="0" applyFill="0" applyBorder="0" applyAlignment="0" applyProtection="0"/>
    <xf numFmtId="0" fontId="83" fillId="0" borderId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7" fontId="83" fillId="0" borderId="0" applyBorder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37" applyNumberFormat="0" applyFont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/>
    <xf numFmtId="0" fontId="0" fillId="0" borderId="0" xfId="0" applyAlignment="1">
      <alignment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7" fillId="0" borderId="0" xfId="0" applyFont="1"/>
    <xf numFmtId="0" fontId="7" fillId="0" borderId="10" xfId="0" applyFont="1" applyBorder="1"/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66" fontId="7" fillId="0" borderId="0" xfId="0" applyNumberFormat="1" applyFont="1"/>
    <xf numFmtId="166" fontId="7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7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8" borderId="17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3" fillId="8" borderId="19" xfId="3" applyFont="1" applyFill="1" applyBorder="1" applyAlignment="1">
      <alignment horizontal="center" vertical="center"/>
    </xf>
    <xf numFmtId="0" fontId="13" fillId="8" borderId="20" xfId="3" applyFont="1" applyFill="1" applyBorder="1" applyAlignment="1">
      <alignment horizontal="center" vertical="center"/>
    </xf>
    <xf numFmtId="0" fontId="13" fillId="8" borderId="21" xfId="3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5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6" fontId="8" fillId="0" borderId="0" xfId="0" applyNumberFormat="1" applyFont="1"/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3" fontId="4" fillId="72" borderId="27" xfId="3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3" borderId="58" xfId="0" applyFont="1" applyFill="1" applyBorder="1" applyAlignment="1">
      <alignment horizontal="right"/>
    </xf>
    <xf numFmtId="0" fontId="5" fillId="0" borderId="59" xfId="0" applyFont="1" applyFill="1" applyBorder="1" applyAlignment="1">
      <alignment horizontal="center"/>
    </xf>
    <xf numFmtId="171" fontId="5" fillId="3" borderId="60" xfId="0" applyNumberFormat="1" applyFont="1" applyFill="1" applyBorder="1" applyAlignment="1">
      <alignment horizontal="center" vertical="center"/>
    </xf>
    <xf numFmtId="3" fontId="5" fillId="3" borderId="59" xfId="0" applyNumberFormat="1" applyFont="1" applyFill="1" applyBorder="1" applyAlignment="1">
      <alignment horizontal="center" vertical="center"/>
    </xf>
    <xf numFmtId="0" fontId="0" fillId="0" borderId="60" xfId="0" applyBorder="1"/>
    <xf numFmtId="167" fontId="5" fillId="3" borderId="59" xfId="0" applyNumberFormat="1" applyFont="1" applyFill="1" applyBorder="1" applyAlignment="1">
      <alignment horizontal="center" vertical="center"/>
    </xf>
    <xf numFmtId="3" fontId="5" fillId="3" borderId="60" xfId="0" applyNumberFormat="1" applyFont="1" applyFill="1" applyBorder="1" applyAlignment="1">
      <alignment horizontal="center" vertical="center"/>
    </xf>
    <xf numFmtId="0" fontId="88" fillId="0" borderId="58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/>
    </xf>
    <xf numFmtId="0" fontId="6" fillId="6" borderId="61" xfId="0" applyFont="1" applyFill="1" applyBorder="1" applyAlignment="1">
      <alignment horizontal="center"/>
    </xf>
    <xf numFmtId="0" fontId="6" fillId="6" borderId="62" xfId="0" applyFont="1" applyFill="1" applyBorder="1" applyAlignment="1">
      <alignment horizontal="center"/>
    </xf>
    <xf numFmtId="0" fontId="6" fillId="6" borderId="63" xfId="0" applyFont="1" applyFill="1" applyBorder="1" applyAlignment="1">
      <alignment horizontal="center"/>
    </xf>
    <xf numFmtId="0" fontId="0" fillId="0" borderId="10" xfId="0" applyBorder="1"/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8" fillId="0" borderId="0" xfId="0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165" fontId="0" fillId="0" borderId="0" xfId="0" applyNumberFormat="1"/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0" fontId="13" fillId="0" borderId="12" xfId="3" applyFont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 wrapText="1"/>
    </xf>
    <xf numFmtId="0" fontId="6" fillId="6" borderId="61" xfId="0" applyFont="1" applyFill="1" applyBorder="1" applyAlignment="1">
      <alignment horizontal="center"/>
    </xf>
    <xf numFmtId="0" fontId="6" fillId="6" borderId="63" xfId="0" applyFont="1" applyFill="1" applyBorder="1" applyAlignment="1">
      <alignment horizontal="center"/>
    </xf>
  </cellXfs>
  <cellStyles count="228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3" xfId="1968" xr:uid="{10D32A37-58E7-4403-8B64-619DC33874A5}"/>
    <cellStyle name="Millares [0] 2 3 2" xfId="2253" xr:uid="{6AF5F52B-F753-48E6-9860-D9D535C3FE21}"/>
    <cellStyle name="Millares [0] 2 4" xfId="1843" xr:uid="{080ABC35-AA1A-4964-84F3-A7EBA4018BC3}"/>
    <cellStyle name="Millares [0] 2 5" xfId="2225" xr:uid="{F89CC5CD-DF3F-41EF-AE9D-DCE3154D5065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3" xfId="2011" xr:uid="{5FF7B3E6-5379-4C32-A7BA-23C3053D92D0}"/>
    <cellStyle name="Millares [0] 3 3 2" xfId="2257" xr:uid="{3D8105FB-28D1-4B3B-A1D9-F888DE884804}"/>
    <cellStyle name="Millares [0] 3 4" xfId="2223" xr:uid="{B23D99D3-3791-4C68-A815-3C1EE5020E4A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3" xfId="2041" xr:uid="{A1F1C7C7-FC52-490D-872E-A168367AD5F6}"/>
    <cellStyle name="Millares [0] 4 3 2" xfId="2259" xr:uid="{A8D63C2A-9469-4F8A-8A31-DF944B4B34C4}"/>
    <cellStyle name="Millares [0] 4 4" xfId="2227" xr:uid="{84E78BEE-E18C-46C1-8CE7-E8BBDAF6949E}"/>
    <cellStyle name="Millares [0] 5" xfId="1959" xr:uid="{FD97919D-C21C-4F0D-BD6B-0E87EEBAD745}"/>
    <cellStyle name="Millares [0] 5 2" xfId="2248" xr:uid="{49AB5D3B-77CA-44A4-9BF2-1D32CBF48A5F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3" xfId="2247" xr:uid="{D8D50437-27C3-4693-B89C-2F628C87EEE1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3" xfId="2263" xr:uid="{BE76B922-E22E-45DD-BC02-4CD4634AC050}"/>
    <cellStyle name="Millares [0] 8" xfId="2218" xr:uid="{3D73304E-E3E7-46BD-84E1-36D11AEE5F76}"/>
    <cellStyle name="Millares [0] 8 2" xfId="2284" xr:uid="{7C1536BB-E29E-45D6-AFBD-B7B15126F9F9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3" xfId="1960" xr:uid="{766DE28E-D50F-4206-8037-43DA018AE0BB}"/>
    <cellStyle name="Millares 10 4" xfId="2249" xr:uid="{B42645CB-21EE-445A-BDAC-94EB8260B8AC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3" xfId="2042" xr:uid="{658C4E15-94A1-4D96-9E21-B6C5565B6F49}"/>
    <cellStyle name="Millares 11 4" xfId="2260" xr:uid="{321B849D-2E02-4C6A-9879-95DCF2C92B18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3" xfId="1964" xr:uid="{B66BA640-6261-48A2-ABFB-63164EDEB57B}"/>
    <cellStyle name="Millares 12 4" xfId="2251" xr:uid="{DBF3A756-3120-4B4F-8B47-06701B1F4634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3" xfId="1962" xr:uid="{C57B9C47-6C94-4021-B6A8-545186CB4DDB}"/>
    <cellStyle name="Millares 13 4" xfId="2250" xr:uid="{5807CF60-0582-4ED1-A37A-9F771F9C8786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3" xfId="2105" xr:uid="{26286019-4015-4734-BC92-2D1B63EE3A94}"/>
    <cellStyle name="Millares 14 4" xfId="2264" xr:uid="{B0213B3A-6360-45FF-92F6-0EA43FC8262F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3" xfId="2111" xr:uid="{309A84B5-4B8B-48E6-8B0E-F87ECB917964}"/>
    <cellStyle name="Millares 3 2 4" xfId="2265" xr:uid="{740E0DE9-A2AC-45C1-A24D-FE0515C796E6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4" xfId="1966" xr:uid="{4C8FB932-074D-4AAF-81B6-70F08963B385}"/>
    <cellStyle name="Millares 7 5" xfId="2252" xr:uid="{DB75C09F-CDAE-4AD4-B3C8-F85B51081046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3" xfId="2006" xr:uid="{C98BFB5C-7084-4044-A264-E4E5F29123AC}"/>
    <cellStyle name="Millares 8 4" xfId="2254" xr:uid="{C9C66FE9-2078-4DAA-8F35-3645388D628B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3" xfId="2043" xr:uid="{20B24C30-25AB-40E9-8531-E89E238294FD}"/>
    <cellStyle name="Millares 9 4" xfId="2261" xr:uid="{C83F7073-4C84-4CB2-9512-D79F8EF08DB5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3" xfId="2116" xr:uid="{9470520C-8DAA-46B4-8EEA-788B22FAB44C}"/>
    <cellStyle name="Normal 2 2 2 3 2" xfId="2266" xr:uid="{016D282E-405A-4BF2-B321-CA6DA8C2C515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7" xfId="1803" xr:uid="{05EA547A-6CE4-485E-BC30-F26EE4952207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zoomScale="90" zoomScaleNormal="90" workbookViewId="0">
      <selection activeCell="E21" sqref="E21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8"/>
      <c r="B2" s="58"/>
      <c r="C2" s="67"/>
      <c r="D2" s="68"/>
      <c r="E2" s="58"/>
      <c r="F2" s="52"/>
      <c r="G2" s="52"/>
      <c r="H2" s="53"/>
      <c r="I2" s="101" t="s">
        <v>15</v>
      </c>
      <c r="J2" s="102"/>
      <c r="K2" s="102"/>
      <c r="L2" s="103"/>
      <c r="N2" s="80" t="s">
        <v>50</v>
      </c>
      <c r="O2" s="80"/>
    </row>
    <row r="3" spans="1:15" ht="14.4" x14ac:dyDescent="0.3">
      <c r="A3" s="104" t="s">
        <v>13</v>
      </c>
      <c r="B3" s="106" t="s">
        <v>0</v>
      </c>
      <c r="C3" s="108" t="s">
        <v>1</v>
      </c>
      <c r="D3" s="62" t="s">
        <v>2</v>
      </c>
      <c r="E3" s="60" t="s">
        <v>3</v>
      </c>
      <c r="F3" s="26" t="s">
        <v>43</v>
      </c>
      <c r="G3" s="1" t="s">
        <v>4</v>
      </c>
      <c r="H3" s="2" t="s">
        <v>5</v>
      </c>
      <c r="I3" s="51" t="s">
        <v>31</v>
      </c>
      <c r="J3" s="50" t="s">
        <v>4</v>
      </c>
      <c r="K3" s="50" t="s">
        <v>30</v>
      </c>
      <c r="L3" s="46" t="s">
        <v>43</v>
      </c>
      <c r="N3" s="10" t="s">
        <v>55</v>
      </c>
      <c r="O3" s="10" t="s">
        <v>37</v>
      </c>
    </row>
    <row r="4" spans="1:15" x14ac:dyDescent="0.25">
      <c r="A4" s="105"/>
      <c r="B4" s="107"/>
      <c r="C4" s="109"/>
      <c r="D4" s="63" t="s">
        <v>6</v>
      </c>
      <c r="E4" s="61" t="s">
        <v>7</v>
      </c>
      <c r="F4" s="27" t="s">
        <v>47</v>
      </c>
      <c r="G4" s="3" t="s">
        <v>49</v>
      </c>
      <c r="H4" s="4" t="s">
        <v>8</v>
      </c>
      <c r="I4" s="66" t="s">
        <v>12</v>
      </c>
      <c r="J4" s="64" t="s">
        <v>12</v>
      </c>
      <c r="K4" s="64" t="s">
        <v>12</v>
      </c>
      <c r="L4" s="65" t="s">
        <v>12</v>
      </c>
      <c r="N4" s="11" t="str">
        <f>"Active Energy: "&amp;TEXT(H9*1000,"###,###")&amp;" kWh"</f>
        <v>Active Energy: 53,525 kWh</v>
      </c>
      <c r="O4" s="12">
        <f>I9</f>
        <v>1972170.9469206936</v>
      </c>
    </row>
    <row r="5" spans="1:15" x14ac:dyDescent="0.25">
      <c r="A5" t="s">
        <v>37</v>
      </c>
      <c r="B5" s="5" t="s">
        <v>9</v>
      </c>
      <c r="C5" s="6" t="s">
        <v>35</v>
      </c>
      <c r="D5" s="16">
        <f>VLOOKUP($C5,Precios!$D$16:$K$19,8,0)</f>
        <v>5891.5150999999996</v>
      </c>
      <c r="E5" s="69">
        <f>VLOOKUP($C5,Precios!$D$16:$K$19,7,0)</f>
        <v>36.408999999999999</v>
      </c>
      <c r="F5" s="47"/>
      <c r="G5" s="7">
        <f>COPELEC!V6/1000</f>
        <v>8.8455747270573523E-2</v>
      </c>
      <c r="H5" s="77">
        <f>SUM(COPELEC!I6:K6)/1000</f>
        <v>48.311556484941178</v>
      </c>
      <c r="I5" s="70">
        <f t="shared" ref="I5:I7" si="0">H5*E5*1000</f>
        <v>1758975.4600602232</v>
      </c>
      <c r="J5" s="71">
        <f t="shared" ref="J5:J7" si="1">G5*D5*1000</f>
        <v>521138.37072636763</v>
      </c>
      <c r="K5" s="74">
        <v>0</v>
      </c>
      <c r="L5" s="72">
        <f t="shared" ref="L5:L7" si="2">H5*F5*1000</f>
        <v>0</v>
      </c>
      <c r="N5" s="11" t="str">
        <f>"Capacity: "&amp;TEXT(G9*1000,"#,###")&amp;" kW"</f>
        <v>Capacity: 98 kW</v>
      </c>
      <c r="O5" s="12">
        <f>J9</f>
        <v>586192.44782101095</v>
      </c>
    </row>
    <row r="6" spans="1:15" x14ac:dyDescent="0.25">
      <c r="A6" t="s">
        <v>37</v>
      </c>
      <c r="B6" t="s">
        <v>9</v>
      </c>
      <c r="C6" s="8" t="s">
        <v>36</v>
      </c>
      <c r="D6" s="16">
        <f>VLOOKUP($C6,Precios!$D$16:$K$19,8,0)</f>
        <v>6710.8927000000003</v>
      </c>
      <c r="E6" s="69">
        <f>VLOOKUP($C6,Precios!$D$16:$K$19,7,0)</f>
        <v>40.06</v>
      </c>
      <c r="F6" s="48"/>
      <c r="G6" s="9">
        <f>COPELEC!U6/1000</f>
        <v>5.3240550151092648E-3</v>
      </c>
      <c r="H6" s="78">
        <f>SUM(COPELEC!F6:H6)/1000</f>
        <v>2.910620568733826</v>
      </c>
      <c r="I6" s="73">
        <f t="shared" si="0"/>
        <v>116599.45998347708</v>
      </c>
      <c r="J6" s="74">
        <f t="shared" si="1"/>
        <v>35729.16193529516</v>
      </c>
      <c r="K6" s="74">
        <v>0</v>
      </c>
      <c r="L6" s="75">
        <f t="shared" si="2"/>
        <v>0</v>
      </c>
      <c r="N6" s="11" t="s">
        <v>11</v>
      </c>
      <c r="O6" s="12">
        <f>K9</f>
        <v>0</v>
      </c>
    </row>
    <row r="7" spans="1:15" x14ac:dyDescent="0.25">
      <c r="A7" t="s">
        <v>37</v>
      </c>
      <c r="B7" t="s">
        <v>9</v>
      </c>
      <c r="C7" s="8" t="s">
        <v>14</v>
      </c>
      <c r="D7" s="16">
        <f>VLOOKUP($C7,Precios!$D$16:$K$19,8,0)</f>
        <v>6958.0401000000002</v>
      </c>
      <c r="E7" s="69">
        <f>VLOOKUP($C7,Precios!$D$16:$K$19,7,0)</f>
        <v>42.070999999999998</v>
      </c>
      <c r="F7" s="48"/>
      <c r="G7" s="9">
        <f>COPELEC!T6/1000</f>
        <v>3.7347297490710248E-3</v>
      </c>
      <c r="H7" s="78">
        <f>SUM(COPELEC!C6:E6)/1000</f>
        <v>2.0459580522563461</v>
      </c>
      <c r="I7" s="73">
        <f t="shared" si="0"/>
        <v>86075.50121647674</v>
      </c>
      <c r="J7" s="74">
        <f t="shared" si="1"/>
        <v>25986.399356699127</v>
      </c>
      <c r="K7" s="74">
        <v>0</v>
      </c>
      <c r="L7" s="75">
        <f t="shared" si="2"/>
        <v>0</v>
      </c>
      <c r="N7" s="11" t="s">
        <v>43</v>
      </c>
      <c r="O7" s="12">
        <f>L9</f>
        <v>0</v>
      </c>
    </row>
    <row r="8" spans="1:15" x14ac:dyDescent="0.25">
      <c r="A8" t="s">
        <v>37</v>
      </c>
      <c r="B8" t="s">
        <v>9</v>
      </c>
      <c r="C8" s="8" t="s">
        <v>54</v>
      </c>
      <c r="D8" s="16">
        <f>VLOOKUP($C8,Precios!$D$16:$K$19,8,0)</f>
        <v>7195.3576999999996</v>
      </c>
      <c r="E8" s="69">
        <f>VLOOKUP($C8,Precios!$D$16:$K$19,7,0)</f>
        <v>41.000999999999998</v>
      </c>
      <c r="F8" s="48"/>
      <c r="G8" s="9">
        <f>COPELEC!W6/1000</f>
        <v>4.6398190914804035E-4</v>
      </c>
      <c r="H8" s="78">
        <f>SUM(COPELEC!L6:N6)/1000</f>
        <v>0.25659192850214674</v>
      </c>
      <c r="I8" s="73">
        <f t="shared" ref="I8" si="3">H8*E8*1000</f>
        <v>10520.525660516518</v>
      </c>
      <c r="J8" s="74">
        <f t="shared" ref="J8" si="4">G8*D8*1000</f>
        <v>3338.5158026490521</v>
      </c>
      <c r="K8" s="74">
        <v>0</v>
      </c>
      <c r="L8" s="75">
        <f t="shared" ref="L8" si="5">H8*F8*1000</f>
        <v>0</v>
      </c>
      <c r="N8" s="13" t="s">
        <v>10</v>
      </c>
      <c r="O8" s="14">
        <f>SUM(O4:O7)</f>
        <v>2558363.3947417047</v>
      </c>
    </row>
    <row r="9" spans="1:15" ht="14.4" x14ac:dyDescent="0.3">
      <c r="A9" s="17"/>
      <c r="B9" s="17"/>
      <c r="C9" s="85"/>
      <c r="D9" s="85"/>
      <c r="E9" s="82"/>
      <c r="F9" s="81" t="s">
        <v>10</v>
      </c>
      <c r="G9" s="83">
        <f t="shared" ref="G9:L9" si="6">SUM(G5:G8)</f>
        <v>9.7978513943901849E-2</v>
      </c>
      <c r="H9" s="86">
        <f t="shared" si="6"/>
        <v>53.524727034433496</v>
      </c>
      <c r="I9" s="87">
        <f t="shared" si="6"/>
        <v>1972170.9469206936</v>
      </c>
      <c r="J9" s="87">
        <f t="shared" si="6"/>
        <v>586192.44782101095</v>
      </c>
      <c r="K9" s="87">
        <f t="shared" si="6"/>
        <v>0</v>
      </c>
      <c r="L9" s="84">
        <f t="shared" si="6"/>
        <v>0</v>
      </c>
    </row>
    <row r="11" spans="1:15" x14ac:dyDescent="0.25">
      <c r="E11" s="11" t="s">
        <v>52</v>
      </c>
      <c r="F11" t="s">
        <v>53</v>
      </c>
    </row>
    <row r="15" spans="1:15" ht="13.8" x14ac:dyDescent="0.25">
      <c r="I15" s="59"/>
    </row>
    <row r="20" spans="9:15" x14ac:dyDescent="0.25">
      <c r="N20" s="15"/>
      <c r="O20" s="15"/>
    </row>
    <row r="22" spans="9:15" s="15" customFormat="1" ht="20.25" customHeight="1" x14ac:dyDescent="0.25">
      <c r="N22"/>
      <c r="O22"/>
    </row>
    <row r="24" spans="9:15" x14ac:dyDescent="0.25">
      <c r="I24" s="12"/>
      <c r="J24" s="12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6"/>
  <sheetViews>
    <sheetView zoomScale="70" zoomScaleNormal="70" workbookViewId="0">
      <selection activeCell="U16" sqref="U16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88" t="s">
        <v>56</v>
      </c>
    </row>
    <row r="3" spans="1:27" ht="15" thickBot="1" x14ac:dyDescent="0.35">
      <c r="A3" s="28" t="s">
        <v>38</v>
      </c>
      <c r="B3" s="28" t="s">
        <v>73</v>
      </c>
      <c r="C3" s="110" t="s">
        <v>39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2"/>
      <c r="P3" s="110" t="s">
        <v>21</v>
      </c>
      <c r="Q3" s="111"/>
      <c r="R3" s="111"/>
      <c r="S3" s="111"/>
      <c r="T3" s="111"/>
      <c r="U3" s="111"/>
      <c r="V3" s="111"/>
      <c r="W3" s="112"/>
      <c r="Z3" s="29"/>
      <c r="AA3" s="30"/>
    </row>
    <row r="4" spans="1:27" ht="15" thickBot="1" x14ac:dyDescent="0.35">
      <c r="C4" s="113" t="s">
        <v>14</v>
      </c>
      <c r="D4" s="113"/>
      <c r="E4" s="113"/>
      <c r="F4" s="113" t="s">
        <v>36</v>
      </c>
      <c r="G4" s="113"/>
      <c r="H4" s="113"/>
      <c r="I4" s="113" t="s">
        <v>35</v>
      </c>
      <c r="J4" s="113"/>
      <c r="K4" s="113"/>
      <c r="L4" s="113" t="s">
        <v>54</v>
      </c>
      <c r="M4" s="113"/>
      <c r="N4" s="113"/>
      <c r="O4" s="114" t="s">
        <v>40</v>
      </c>
      <c r="P4" s="110" t="s">
        <v>41</v>
      </c>
      <c r="Q4" s="111"/>
      <c r="R4" s="111"/>
      <c r="S4" s="112"/>
      <c r="T4" s="110" t="s">
        <v>42</v>
      </c>
      <c r="U4" s="111"/>
      <c r="V4" s="111"/>
      <c r="W4" s="112"/>
      <c r="AA4" s="31"/>
    </row>
    <row r="5" spans="1:27" ht="15" thickBot="1" x14ac:dyDescent="0.35">
      <c r="A5" s="32" t="s">
        <v>44</v>
      </c>
      <c r="B5" s="33" t="s">
        <v>45</v>
      </c>
      <c r="C5" s="34" t="s">
        <v>32</v>
      </c>
      <c r="D5" s="35" t="s">
        <v>33</v>
      </c>
      <c r="E5" s="36" t="s">
        <v>34</v>
      </c>
      <c r="F5" s="34" t="s">
        <v>32</v>
      </c>
      <c r="G5" s="35" t="s">
        <v>33</v>
      </c>
      <c r="H5" s="36" t="s">
        <v>34</v>
      </c>
      <c r="I5" s="34" t="s">
        <v>32</v>
      </c>
      <c r="J5" s="35" t="s">
        <v>33</v>
      </c>
      <c r="K5" s="36" t="s">
        <v>34</v>
      </c>
      <c r="L5" s="34" t="s">
        <v>32</v>
      </c>
      <c r="M5" s="35" t="s">
        <v>33</v>
      </c>
      <c r="N5" s="36" t="s">
        <v>34</v>
      </c>
      <c r="O5" s="115"/>
      <c r="P5" s="37" t="s">
        <v>14</v>
      </c>
      <c r="Q5" s="37" t="s">
        <v>36</v>
      </c>
      <c r="R5" s="37" t="s">
        <v>35</v>
      </c>
      <c r="S5" s="38" t="s">
        <v>54</v>
      </c>
      <c r="T5" s="37" t="s">
        <v>14</v>
      </c>
      <c r="U5" s="38" t="s">
        <v>36</v>
      </c>
      <c r="V5" s="38" t="s">
        <v>35</v>
      </c>
      <c r="W5" s="38" t="s">
        <v>54</v>
      </c>
      <c r="AA5" s="31"/>
    </row>
    <row r="6" spans="1:27" ht="14.4" x14ac:dyDescent="0.3">
      <c r="A6" s="39" t="s">
        <v>46</v>
      </c>
      <c r="B6" s="40">
        <v>3</v>
      </c>
      <c r="C6" s="55">
        <v>581.03751360416277</v>
      </c>
      <c r="D6" s="56">
        <v>903.47913806587701</v>
      </c>
      <c r="E6" s="56">
        <v>561.4414005863066</v>
      </c>
      <c r="F6" s="56">
        <v>827.10401757500983</v>
      </c>
      <c r="G6" s="56">
        <v>1283.1521057193536</v>
      </c>
      <c r="H6" s="56">
        <v>800.36444543946277</v>
      </c>
      <c r="I6" s="56">
        <v>13686.900632469396</v>
      </c>
      <c r="J6" s="56">
        <v>21327.115742681442</v>
      </c>
      <c r="K6" s="57">
        <v>13297.540109790338</v>
      </c>
      <c r="L6" s="56">
        <v>72.837857469804305</v>
      </c>
      <c r="M6" s="56">
        <v>114.00373555396399</v>
      </c>
      <c r="N6" s="57">
        <v>69.75033547837846</v>
      </c>
      <c r="O6" s="79">
        <f>SUM(C6:N6)</f>
        <v>53524.72703443349</v>
      </c>
      <c r="P6" s="41">
        <v>1.0622016127177214E-4</v>
      </c>
      <c r="Q6" s="42">
        <v>1.4117219960997301E-4</v>
      </c>
      <c r="R6" s="42">
        <v>2.0504802208677364E-3</v>
      </c>
      <c r="S6" s="42">
        <v>7.3764303457620176E-6</v>
      </c>
      <c r="T6" s="43">
        <v>3.734729749071025</v>
      </c>
      <c r="U6" s="43">
        <v>5.3240550151092645</v>
      </c>
      <c r="V6" s="43">
        <v>88.455747270573525</v>
      </c>
      <c r="W6" s="43">
        <v>0.46398190914804033</v>
      </c>
      <c r="X6" s="44"/>
      <c r="AA6" s="45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6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E46D-0C13-4A26-9AF8-720820D7222F}">
  <dimension ref="C2:K19"/>
  <sheetViews>
    <sheetView workbookViewId="0">
      <selection activeCell="D22" sqref="D22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90" t="s">
        <v>16</v>
      </c>
      <c r="D2" s="91"/>
      <c r="E2" s="91" t="s">
        <v>17</v>
      </c>
      <c r="F2" s="92" t="s">
        <v>18</v>
      </c>
    </row>
    <row r="3" spans="3:11" ht="13.8" x14ac:dyDescent="0.3">
      <c r="C3" s="19" t="s">
        <v>19</v>
      </c>
      <c r="D3" s="18" t="s">
        <v>20</v>
      </c>
      <c r="E3" s="18">
        <v>46.65</v>
      </c>
      <c r="F3" s="20" t="s">
        <v>67</v>
      </c>
      <c r="H3" s="116" t="s">
        <v>57</v>
      </c>
      <c r="I3" s="117"/>
    </row>
    <row r="4" spans="3:11" ht="13.8" x14ac:dyDescent="0.3">
      <c r="C4" s="21" t="s">
        <v>21</v>
      </c>
      <c r="D4" s="22" t="s">
        <v>22</v>
      </c>
      <c r="E4" s="22">
        <v>8.3592999999999993</v>
      </c>
      <c r="F4" s="23" t="s">
        <v>67</v>
      </c>
      <c r="H4" s="93" t="s">
        <v>58</v>
      </c>
      <c r="I4" s="94">
        <v>1</v>
      </c>
    </row>
    <row r="5" spans="3:11" ht="13.8" x14ac:dyDescent="0.3">
      <c r="C5" s="90" t="s">
        <v>16</v>
      </c>
      <c r="D5" s="91"/>
      <c r="E5" s="91" t="s">
        <v>17</v>
      </c>
      <c r="F5" s="92" t="s">
        <v>18</v>
      </c>
      <c r="H5" s="95" t="s">
        <v>21</v>
      </c>
      <c r="I5" s="96">
        <v>1</v>
      </c>
    </row>
    <row r="6" spans="3:11" ht="13.8" x14ac:dyDescent="0.3">
      <c r="C6" s="19" t="s">
        <v>23</v>
      </c>
      <c r="D6" s="18"/>
      <c r="E6" s="18">
        <v>744.1</v>
      </c>
      <c r="F6" s="89">
        <v>44562</v>
      </c>
    </row>
    <row r="7" spans="3:11" ht="13.8" x14ac:dyDescent="0.3">
      <c r="C7" s="19" t="s">
        <v>24</v>
      </c>
      <c r="D7" s="18"/>
      <c r="E7" s="76">
        <v>268.14</v>
      </c>
      <c r="F7" s="89">
        <v>44562</v>
      </c>
    </row>
    <row r="8" spans="3:11" ht="13.8" x14ac:dyDescent="0.3">
      <c r="C8" s="19" t="s">
        <v>59</v>
      </c>
      <c r="D8" s="18"/>
      <c r="E8" s="97" t="s">
        <v>56</v>
      </c>
      <c r="F8" s="20"/>
    </row>
    <row r="9" spans="3:11" ht="13.8" x14ac:dyDescent="0.3">
      <c r="C9" s="19" t="s">
        <v>60</v>
      </c>
      <c r="D9" s="18"/>
      <c r="E9" s="98" t="s">
        <v>61</v>
      </c>
      <c r="F9" s="20"/>
    </row>
    <row r="10" spans="3:11" ht="13.8" x14ac:dyDescent="0.3">
      <c r="C10" s="19" t="s">
        <v>62</v>
      </c>
      <c r="D10" s="18"/>
      <c r="E10" s="76">
        <v>237.547</v>
      </c>
      <c r="F10" s="20"/>
    </row>
    <row r="11" spans="3:11" ht="13.8" x14ac:dyDescent="0.3">
      <c r="C11" s="19" t="s">
        <v>63</v>
      </c>
      <c r="D11" s="18"/>
      <c r="E11" s="24">
        <v>248.35900000000001</v>
      </c>
      <c r="F11" s="20"/>
    </row>
    <row r="12" spans="3:11" ht="13.8" x14ac:dyDescent="0.3">
      <c r="C12" s="21" t="s">
        <v>25</v>
      </c>
      <c r="D12" s="22"/>
      <c r="E12" s="25"/>
      <c r="F12" s="23" t="s">
        <v>68</v>
      </c>
    </row>
    <row r="15" spans="3:11" ht="41.4" x14ac:dyDescent="0.25">
      <c r="C15" s="49" t="s">
        <v>48</v>
      </c>
      <c r="D15" s="49" t="s">
        <v>26</v>
      </c>
      <c r="E15" s="99" t="s">
        <v>27</v>
      </c>
      <c r="F15" s="49" t="s">
        <v>51</v>
      </c>
      <c r="G15" s="49" t="s">
        <v>64</v>
      </c>
      <c r="H15" s="49" t="s">
        <v>65</v>
      </c>
      <c r="I15" s="49" t="s">
        <v>66</v>
      </c>
      <c r="J15" s="49" t="s">
        <v>28</v>
      </c>
      <c r="K15" s="49" t="s">
        <v>29</v>
      </c>
    </row>
    <row r="16" spans="3:11" x14ac:dyDescent="0.25">
      <c r="C16" t="s">
        <v>37</v>
      </c>
      <c r="D16" t="s">
        <v>70</v>
      </c>
      <c r="E16" s="100">
        <v>0.92920000000000003</v>
      </c>
      <c r="F16" s="100">
        <v>0.83909999999999996</v>
      </c>
      <c r="G16" s="54">
        <v>48.929739568169673</v>
      </c>
      <c r="H16" s="100">
        <v>7.9176388388327359</v>
      </c>
      <c r="I16" s="54">
        <v>0</v>
      </c>
      <c r="J16" s="54">
        <v>36.408999999999999</v>
      </c>
      <c r="K16" s="100">
        <v>5891.5150999999996</v>
      </c>
    </row>
    <row r="17" spans="3:11" x14ac:dyDescent="0.25">
      <c r="C17" t="s">
        <v>37</v>
      </c>
      <c r="D17" t="s">
        <v>71</v>
      </c>
      <c r="E17" s="100">
        <v>1.0224</v>
      </c>
      <c r="F17" s="100">
        <v>0.95579999999999998</v>
      </c>
      <c r="G17" s="54">
        <v>53.837457742678296</v>
      </c>
      <c r="H17" s="100">
        <v>9.0188049125924543</v>
      </c>
      <c r="I17" s="54">
        <v>0</v>
      </c>
      <c r="J17" s="54">
        <v>40.06</v>
      </c>
      <c r="K17" s="100">
        <v>6710.8927000000003</v>
      </c>
    </row>
    <row r="18" spans="3:11" x14ac:dyDescent="0.25">
      <c r="C18" t="s">
        <v>37</v>
      </c>
      <c r="D18" t="s">
        <v>69</v>
      </c>
      <c r="E18" s="100">
        <v>1.0737000000000001</v>
      </c>
      <c r="F18" s="100">
        <v>0.99099999999999999</v>
      </c>
      <c r="G18" s="54">
        <v>56.538809055471134</v>
      </c>
      <c r="H18" s="100">
        <v>9.3509475500932435</v>
      </c>
      <c r="I18" s="54">
        <v>0</v>
      </c>
      <c r="J18" s="54">
        <v>42.070999999999998</v>
      </c>
      <c r="K18" s="100">
        <v>6958.0401000000002</v>
      </c>
    </row>
    <row r="19" spans="3:11" x14ac:dyDescent="0.25">
      <c r="C19" t="s">
        <v>37</v>
      </c>
      <c r="D19" t="s">
        <v>72</v>
      </c>
      <c r="E19" s="100">
        <v>1.0464</v>
      </c>
      <c r="F19" s="100">
        <v>1.0247999999999999</v>
      </c>
      <c r="G19" s="54">
        <v>55.101247830534589</v>
      </c>
      <c r="H19" s="100">
        <v>9.6698799690570691</v>
      </c>
      <c r="I19" s="54">
        <v>0</v>
      </c>
      <c r="J19" s="54">
        <v>41.000999999999998</v>
      </c>
      <c r="K19" s="100">
        <v>7195.3576999999996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2022-08-09T13:36:53Z</dcterms:modified>
</cp:coreProperties>
</file>